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1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remarket/Desktop/"/>
    </mc:Choice>
  </mc:AlternateContent>
  <xr:revisionPtr revIDLastSave="0" documentId="8_{B588527D-A089-C348-AF25-0385FA6C657D}" xr6:coauthVersionLast="46" xr6:coauthVersionMax="46" xr10:uidLastSave="{00000000-0000-0000-0000-000000000000}"/>
  <bookViews>
    <workbookView xWindow="640" yWindow="460" windowWidth="23220" windowHeight="14220" tabRatio="0" xr2:uid="{00000000-000D-0000-FFFF-FFFF00000000}"/>
  </bookViews>
  <sheets>
    <sheet name="TDSheet" sheetId="1" r:id="rId1"/>
  </sheets>
  <calcPr calcId="191029" refMode="R1C1"/>
</workbook>
</file>

<file path=xl/calcChain.xml><?xml version="1.0" encoding="utf-8"?>
<calcChain xmlns="http://schemas.openxmlformats.org/spreadsheetml/2006/main">
  <c r="P114" i="1" l="1"/>
  <c r="R114" i="1" s="1"/>
  <c r="U114" i="1"/>
  <c r="P113" i="1"/>
  <c r="R113" i="1" s="1"/>
  <c r="U111" i="1"/>
  <c r="W109" i="1"/>
  <c r="R109" i="1"/>
  <c r="W107" i="1"/>
  <c r="U108" i="1"/>
  <c r="W108" i="1" s="1"/>
  <c r="P112" i="1"/>
  <c r="R112" i="1" s="1"/>
  <c r="U110" i="1"/>
  <c r="W110" i="1" s="1"/>
  <c r="W111" i="1"/>
  <c r="W112" i="1"/>
  <c r="W113" i="1"/>
  <c r="W114" i="1"/>
  <c r="U106" i="1"/>
  <c r="W106" i="1" s="1"/>
  <c r="P108" i="1"/>
  <c r="R108" i="1" s="1"/>
  <c r="P110" i="1"/>
  <c r="R110" i="1" s="1"/>
  <c r="P111" i="1"/>
  <c r="R111" i="1" s="1"/>
  <c r="R107" i="1"/>
  <c r="R106" i="1"/>
  <c r="U104" i="1"/>
  <c r="P96" i="1"/>
  <c r="P93" i="1"/>
  <c r="P94" i="1"/>
  <c r="P95" i="1"/>
  <c r="U96" i="1"/>
  <c r="U93" i="1"/>
  <c r="U94" i="1"/>
  <c r="U95" i="1"/>
  <c r="U92" i="1"/>
  <c r="U91" i="1"/>
  <c r="P92" i="1"/>
  <c r="P91" i="1"/>
  <c r="U81" i="1"/>
  <c r="U82" i="1"/>
  <c r="U83" i="1"/>
  <c r="U80" i="1"/>
  <c r="P81" i="1"/>
  <c r="P82" i="1"/>
  <c r="P83" i="1"/>
  <c r="U79" i="1"/>
  <c r="U78" i="1"/>
  <c r="P80" i="1"/>
  <c r="P78" i="1"/>
  <c r="P79" i="1"/>
  <c r="U89" i="1"/>
  <c r="P89" i="1"/>
  <c r="U85" i="1"/>
  <c r="U86" i="1"/>
  <c r="U87" i="1"/>
  <c r="U88" i="1"/>
  <c r="U84" i="1"/>
  <c r="P85" i="1"/>
  <c r="P86" i="1"/>
  <c r="P87" i="1"/>
  <c r="P88" i="1"/>
  <c r="P84" i="1"/>
  <c r="U100" i="1"/>
  <c r="U101" i="1"/>
  <c r="U102" i="1"/>
  <c r="U103" i="1"/>
  <c r="U99" i="1"/>
  <c r="U98" i="1"/>
  <c r="P104" i="1"/>
  <c r="R104" i="1" s="1"/>
  <c r="P100" i="1"/>
  <c r="R100" i="1" s="1"/>
  <c r="P101" i="1"/>
  <c r="R101" i="1" s="1"/>
  <c r="P102" i="1"/>
  <c r="R102" i="1" s="1"/>
  <c r="P103" i="1"/>
  <c r="R103" i="1" s="1"/>
  <c r="P99" i="1"/>
  <c r="R99" i="1" s="1"/>
  <c r="P98" i="1"/>
  <c r="R98" i="1" s="1"/>
  <c r="P53" i="1"/>
  <c r="U53" i="1"/>
  <c r="U55" i="1"/>
  <c r="U54" i="1"/>
  <c r="P55" i="1"/>
  <c r="P54" i="1"/>
  <c r="U47" i="1"/>
  <c r="U48" i="1"/>
  <c r="U49" i="1"/>
  <c r="U50" i="1"/>
  <c r="U51" i="1"/>
  <c r="U52" i="1"/>
  <c r="P52" i="1"/>
  <c r="P51" i="1"/>
  <c r="P50" i="1"/>
  <c r="P46" i="1"/>
  <c r="P47" i="1"/>
  <c r="P48" i="1"/>
  <c r="P49" i="1"/>
  <c r="P40" i="1"/>
  <c r="P41" i="1"/>
  <c r="P42" i="1"/>
  <c r="P43" i="1"/>
  <c r="P44" i="1"/>
  <c r="P45" i="1"/>
  <c r="P37" i="1"/>
  <c r="P38" i="1"/>
  <c r="P39" i="1"/>
  <c r="P36" i="1"/>
  <c r="U44" i="1"/>
  <c r="U45" i="1"/>
  <c r="U46" i="1"/>
  <c r="U42" i="1"/>
  <c r="U43" i="1"/>
  <c r="U41" i="1"/>
  <c r="U39" i="1"/>
  <c r="U40" i="1"/>
  <c r="U38" i="1"/>
  <c r="U37" i="1"/>
  <c r="U36" i="1"/>
  <c r="U33" i="1"/>
  <c r="P33" i="1"/>
  <c r="U32" i="1"/>
  <c r="U31" i="1"/>
  <c r="P31" i="1"/>
  <c r="P32" i="1"/>
  <c r="U12" i="1" l="1"/>
  <c r="W12" i="1" s="1"/>
  <c r="U30" i="1"/>
  <c r="W30" i="1" s="1"/>
  <c r="P30" i="1"/>
  <c r="R30" i="1" s="1"/>
  <c r="P29" i="1"/>
  <c r="R29" i="1" s="1"/>
  <c r="U29" i="1"/>
  <c r="W29" i="1" s="1"/>
  <c r="U28" i="1"/>
  <c r="W28" i="1" s="1"/>
  <c r="P28" i="1"/>
  <c r="R28" i="1" s="1"/>
  <c r="U27" i="1"/>
  <c r="W27" i="1" s="1"/>
  <c r="P27" i="1"/>
  <c r="R27" i="1" s="1"/>
  <c r="U23" i="1"/>
  <c r="W23" i="1" s="1"/>
  <c r="U24" i="1"/>
  <c r="W24" i="1" s="1"/>
  <c r="U25" i="1"/>
  <c r="W25" i="1" s="1"/>
  <c r="U26" i="1"/>
  <c r="W26" i="1" s="1"/>
  <c r="P26" i="1"/>
  <c r="R26" i="1" s="1"/>
  <c r="P25" i="1"/>
  <c r="R25" i="1" s="1"/>
  <c r="P22" i="1"/>
  <c r="R22" i="1" s="1"/>
  <c r="P23" i="1"/>
  <c r="R23" i="1" s="1"/>
  <c r="P24" i="1"/>
  <c r="R24" i="1" s="1"/>
  <c r="U22" i="1"/>
  <c r="W22" i="1" s="1"/>
  <c r="W20" i="1"/>
  <c r="P18" i="1"/>
  <c r="R18" i="1" s="1"/>
  <c r="P19" i="1"/>
  <c r="R19" i="1" s="1"/>
  <c r="P17" i="1"/>
  <c r="R17" i="1" s="1"/>
  <c r="W16" i="1"/>
  <c r="W17" i="1"/>
  <c r="W18" i="1"/>
  <c r="W19" i="1"/>
  <c r="W21" i="1"/>
  <c r="W31" i="1"/>
  <c r="W32" i="1"/>
  <c r="W33" i="1"/>
  <c r="W34" i="1"/>
  <c r="W35" i="1"/>
  <c r="W36" i="1"/>
  <c r="W37" i="1"/>
  <c r="W38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39" i="1"/>
  <c r="W54" i="1"/>
  <c r="W55" i="1"/>
  <c r="R16" i="1"/>
  <c r="R20" i="1"/>
  <c r="R21" i="1"/>
  <c r="R31" i="1"/>
  <c r="R32" i="1"/>
  <c r="R33" i="1"/>
  <c r="R34" i="1"/>
  <c r="R35" i="1"/>
  <c r="R36" i="1"/>
  <c r="R37" i="1"/>
  <c r="R38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39" i="1"/>
  <c r="R54" i="1"/>
  <c r="R55" i="1"/>
  <c r="U62" i="1"/>
  <c r="W62" i="1" s="1"/>
  <c r="W70" i="1"/>
  <c r="R65" i="1"/>
  <c r="R69" i="1"/>
  <c r="U75" i="1"/>
  <c r="W75" i="1" s="1"/>
  <c r="P75" i="1"/>
  <c r="R75" i="1" s="1"/>
  <c r="P74" i="1"/>
  <c r="R74" i="1" s="1"/>
  <c r="U74" i="1"/>
  <c r="W74" i="1" s="1"/>
  <c r="U73" i="1"/>
  <c r="W73" i="1" s="1"/>
  <c r="P73" i="1"/>
  <c r="R73" i="1" s="1"/>
  <c r="U72" i="1"/>
  <c r="W72" i="1" s="1"/>
  <c r="P72" i="1"/>
  <c r="R72" i="1" s="1"/>
  <c r="U71" i="1"/>
  <c r="W71" i="1" s="1"/>
  <c r="P71" i="1"/>
  <c r="R71" i="1" s="1"/>
  <c r="P70" i="1"/>
  <c r="R70" i="1" s="1"/>
  <c r="U69" i="1"/>
  <c r="W69" i="1" s="1"/>
  <c r="U68" i="1"/>
  <c r="W68" i="1" s="1"/>
  <c r="P68" i="1"/>
  <c r="R68" i="1" s="1"/>
  <c r="P67" i="1"/>
  <c r="R67" i="1" s="1"/>
  <c r="U67" i="1"/>
  <c r="W67" i="1" s="1"/>
  <c r="U66" i="1"/>
  <c r="W66" i="1" s="1"/>
  <c r="P66" i="1"/>
  <c r="R66" i="1" s="1"/>
  <c r="U65" i="1"/>
  <c r="W65" i="1" s="1"/>
  <c r="U64" i="1"/>
  <c r="W64" i="1" s="1"/>
  <c r="P64" i="1"/>
  <c r="R64" i="1" s="1"/>
  <c r="U63" i="1"/>
  <c r="W63" i="1" s="1"/>
  <c r="P63" i="1"/>
  <c r="R63" i="1" s="1"/>
  <c r="P62" i="1"/>
  <c r="R62" i="1" s="1"/>
  <c r="U58" i="1"/>
  <c r="W58" i="1" s="1"/>
  <c r="U59" i="1"/>
  <c r="W59" i="1" s="1"/>
  <c r="U60" i="1"/>
  <c r="W60" i="1" s="1"/>
  <c r="U61" i="1"/>
  <c r="W61" i="1" s="1"/>
  <c r="U57" i="1"/>
  <c r="W57" i="1" s="1"/>
  <c r="P57" i="1"/>
  <c r="R57" i="1" s="1"/>
  <c r="P58" i="1"/>
  <c r="R58" i="1" s="1"/>
  <c r="P59" i="1"/>
  <c r="R59" i="1" s="1"/>
  <c r="P60" i="1"/>
  <c r="R60" i="1" s="1"/>
  <c r="P61" i="1"/>
  <c r="R61" i="1" s="1"/>
  <c r="U15" i="1"/>
  <c r="W15" i="1" s="1"/>
  <c r="U14" i="1"/>
  <c r="W14" i="1" s="1"/>
  <c r="P15" i="1"/>
  <c r="R15" i="1" s="1"/>
  <c r="P14" i="1"/>
  <c r="R14" i="1" s="1"/>
  <c r="U13" i="1"/>
  <c r="W13" i="1" s="1"/>
  <c r="U11" i="1"/>
  <c r="W11" i="1" s="1"/>
  <c r="P12" i="1"/>
  <c r="R12" i="1" s="1"/>
  <c r="P13" i="1"/>
  <c r="R13" i="1" s="1"/>
  <c r="P11" i="1"/>
  <c r="R11" i="1" s="1"/>
  <c r="U9" i="1"/>
  <c r="W9" i="1" s="1"/>
  <c r="U10" i="1"/>
  <c r="W10" i="1" s="1"/>
  <c r="P10" i="1"/>
  <c r="R10" i="1" s="1"/>
  <c r="P9" i="1"/>
  <c r="R9" i="1" s="1"/>
  <c r="W8" i="1"/>
  <c r="P8" i="1"/>
  <c r="R8" i="1" s="1"/>
  <c r="R115" i="1" l="1"/>
  <c r="W115" i="1"/>
</calcChain>
</file>

<file path=xl/sharedStrings.xml><?xml version="1.0" encoding="utf-8"?>
<sst xmlns="http://schemas.openxmlformats.org/spreadsheetml/2006/main" count="170" uniqueCount="167">
  <si>
    <t>D:\Buh\Установка_8\База_7_остатки\Склад_2019\Photo\Товары\99201000</t>
  </si>
  <si>
    <t>Адаптер для триммера, шт</t>
  </si>
  <si>
    <t>D:\Buh\Установка_8\База_7_остатки\Склад_2019\Photo\Товары\99202002</t>
  </si>
  <si>
    <t>Бак топливный для триммера на 4 болта, шт</t>
  </si>
  <si>
    <t>Бак топливный для триммера Bizon 2 болта боковая заправка, шт</t>
  </si>
  <si>
    <t>D:\Buh\Установка_8\База_7_остатки\Склад_2019\Photo\Товары\99204000</t>
  </si>
  <si>
    <t>Вал 7 зубов 7 мм (для триммера) Bizon, шт</t>
  </si>
  <si>
    <t>D:\Buh\Установка_8\База_7_остатки\Склад_2019\Photo\Товары\99204001</t>
  </si>
  <si>
    <t>Вал 7 зубов 8 мм (для триммера) Bizon, шт</t>
  </si>
  <si>
    <t>D:\Buh\Установка_8\База_7_остатки\Склад_2019\Photo\Товары\99204002</t>
  </si>
  <si>
    <t>Вал 9 зубов 8 мм (для триммера) Bizon, шт</t>
  </si>
  <si>
    <t>D:\Buh\Установка_8\База_7_остатки\Склад_2019\Photo\Товары\99206002</t>
  </si>
  <si>
    <t>Гайка для триммера (20 шт упак), шт</t>
  </si>
  <si>
    <t>Гайка для катушки триммера ST, шт</t>
  </si>
  <si>
    <t>D:\Buh\Установка_8\База_7_остатки\Склад_2019\Photo\Товары\99207000</t>
  </si>
  <si>
    <t>Гребной винт редуктора мотора, шт</t>
  </si>
  <si>
    <t>D:\Buh\Установка_8\База_7_остатки\Склад_2019\Photo\Товары\99210000</t>
  </si>
  <si>
    <t>Карбюратор мотоблок 168 (B0096 GX200), 7 л.с, шт</t>
  </si>
  <si>
    <t>D:\Buh\Установка_8\База_7_остатки\Склад_2019\Photo\Товары\99210002</t>
  </si>
  <si>
    <t>Карбюратор мотоблок 188, 12 л.с, шт</t>
  </si>
  <si>
    <t>Ремкомплект карбюратора 43 см3, шт</t>
  </si>
  <si>
    <t>Карбюратор 128F для триммера Husqvarna, шт</t>
  </si>
  <si>
    <t>D:\Buh\Установка_8\База_7_остатки\Склад_2019\Photo\Товары\99212003</t>
  </si>
  <si>
    <t>Крепление ремня, шт</t>
  </si>
  <si>
    <t>Кронштейн крепления ручки газа 28 мм, шт</t>
  </si>
  <si>
    <t>D:\Buh\Установка_8\База_7_остатки\Склад_2019\Photo\Товары\99214000</t>
  </si>
  <si>
    <t>Крышка топливного бака для триммера TК40F Bizon, шт</t>
  </si>
  <si>
    <t>D:\Buh\Установка_8\База_7_остатки\Склад_2019\Photo\Товары\99218001</t>
  </si>
  <si>
    <t>Нож  4 зуба для триммера TK40F, шт</t>
  </si>
  <si>
    <t>D:\Buh\Установка_8\База_7_остатки\Склад_2019\Photo\Товары\99218007</t>
  </si>
  <si>
    <t>Нож для реснички, шт</t>
  </si>
  <si>
    <t>D:\Buh\Установка_8\База_7_остатки\Склад_2019\Photo\Товары\99218008</t>
  </si>
  <si>
    <t>Нож 40 зубов для триммера 255, шт</t>
  </si>
  <si>
    <t>Нож  200*25,4*26  зуб для триммера Hus/ MS, шт</t>
  </si>
  <si>
    <t>Поршневая FS55 для триммера, шт</t>
  </si>
  <si>
    <t>D:\Buh\Установка_8\База_7_остатки\Склад_2019\Photo\Товары\99223005</t>
  </si>
  <si>
    <t>Поршневая H128 для триммера, шт</t>
  </si>
  <si>
    <t>D:\Buh\Установка_8\База_7_остатки\Склад_2019\Photo\Товары\99228002</t>
  </si>
  <si>
    <t>Редуктор нижний, 7 зубов, 26мм, Bizon, шт</t>
  </si>
  <si>
    <t>D:\Buh\Установка_8\База_7_остатки\Склад_2019\Photo\Товары\99228003</t>
  </si>
  <si>
    <t>Редуктор нижний, 7 зубов, 28мм, Bizon, шт</t>
  </si>
  <si>
    <t>D:\Buh\Установка_8\База_7_остатки\Склад_2019\Photo\Товары\99228006</t>
  </si>
  <si>
    <t>Редуктор нижний, 4 зубов, 26мм, Bizon, шт</t>
  </si>
  <si>
    <t>Газонокосилка колесная, бензиновая, МХ160, 3700Вт, 5 л.с., ширина обработки 51 см, V травосборн 60 л, шт</t>
  </si>
  <si>
    <t>Газонокосилка колесная, бензиновая, МХ176,4000Вт,5,5 л.с., ширина обработки 53 см, V травосборн 70 л, шт</t>
  </si>
  <si>
    <t>D:\Buh\Установка_8\База_7_остатки\Склад_2019\Photo\Товары\99231000</t>
  </si>
  <si>
    <t>Стартер для триммера 26СС, шт</t>
  </si>
  <si>
    <t>Стартер для триммера 4 зацепа плавный пуск, шт</t>
  </si>
  <si>
    <t>Стартер для триммера TKS-14, Bizon, (бабочка), шт</t>
  </si>
  <si>
    <t>Глушитель в сборе для триммера, 43/52 м3, шт</t>
  </si>
  <si>
    <t>Насадка-воздуходувка на триммер 26мм (9T), шт</t>
  </si>
  <si>
    <t>Фильтр воздушный для триммера в сборе в корпусе, Bizon, шт</t>
  </si>
  <si>
    <t>Фильтр воздушный для триммера, Bizon, шт</t>
  </si>
  <si>
    <t>Чашка сцепления, 4 зуба,  Bizon, шт</t>
  </si>
  <si>
    <t>D:\Buh\Установка_8\База_7_остатки\Склад_2019\Photo\Товары\99236001</t>
  </si>
  <si>
    <t>Чашка сцепления, 7 зубов,  Bizon, шт</t>
  </si>
  <si>
    <t>Чашка сцепления, 9 зубов,  Bizon, шт</t>
  </si>
  <si>
    <t>D:\Buh\Установка_8\База_7_остатки\Склад_2019\Photo\Товары\99237003</t>
  </si>
  <si>
    <t>Штанга для триммера 26 мм, шт</t>
  </si>
  <si>
    <t>D:\Buh\Установка_8\База_7_остатки\Склад_2019\Photo\Товары\99237004</t>
  </si>
  <si>
    <t>Штанга для триммера 28 мм, шт</t>
  </si>
  <si>
    <t>D:\Buh\Установка_8\База_7_остатки\Склад_2019\Photo\Товары\99237007</t>
  </si>
  <si>
    <t>Защита бака триммера, малая металл, шт</t>
  </si>
  <si>
    <t>D:\Buh\Установка_8\База_7_остатки\Склад_2019\Photo\Товары\99250001</t>
  </si>
  <si>
    <t>Ручка для триммера малая, шт</t>
  </si>
  <si>
    <t>Сальник для триммера  (упаковка 10 пар), шт</t>
  </si>
  <si>
    <t>D:\Buh\Установка_8\База_7_остатки\Склад_2019\Photo\Товары\99500767</t>
  </si>
  <si>
    <t>Прокладки для триммера, шт</t>
  </si>
  <si>
    <t>Насадка-культиватор для триммера 26мм, 9 зубов, шт</t>
  </si>
  <si>
    <t>Стартер для триммера плавный пуск металл с трещеткой, шт</t>
  </si>
  <si>
    <t xml:space="preserve"> 99211000</t>
  </si>
  <si>
    <t>Катушка №    5 NEW (чёрно-желтая, металл. кнопка) автомат, шт</t>
  </si>
  <si>
    <t>Вставка алюминевая для катушки № 7 (пара), пар</t>
  </si>
  <si>
    <t>Вставка алюминевая для катушки ST (AUTOCUT 25-2) (пара), пар</t>
  </si>
  <si>
    <t>Вставка алюминевая для катушки TH001 Garden (пара), пар</t>
  </si>
  <si>
    <t>Вставка алюминевая для катушки 5 (пара), пар</t>
  </si>
  <si>
    <t>Вставка алюминевая для катушки ST квадратная  (пара), пар</t>
  </si>
  <si>
    <t>Вставка в штангу 26 мм (5 шт комплект), пар</t>
  </si>
  <si>
    <t>Вставка в штангу 28 мм (5 шт комплект), пар</t>
  </si>
  <si>
    <t>99402001</t>
  </si>
  <si>
    <t>Катушка  ПАУК пластик, шт</t>
  </si>
  <si>
    <t>D:\Buh\Установка_8\База_7_остатки\Склад_2019\Photo\Товары\99402004</t>
  </si>
  <si>
    <t>Катушка №    1 красная (YK-T003), шт</t>
  </si>
  <si>
    <t>99402007</t>
  </si>
  <si>
    <t>Катушка №    1 черная (YK-T003), шт</t>
  </si>
  <si>
    <t>99402021</t>
  </si>
  <si>
    <t>Катушка      электро №29 , резьба М 8 1,25, шт</t>
  </si>
  <si>
    <t xml:space="preserve"> 99402024_4</t>
  </si>
  <si>
    <t>Катушка      электро №10 с тремя переходниками, шт</t>
  </si>
  <si>
    <t xml:space="preserve"> 99402025</t>
  </si>
  <si>
    <t>Катушка № 11 (YK-T011) оранжевая, F, шт</t>
  </si>
  <si>
    <t>Катушка № 27 NEW, металл. кнопка, автомат, шт</t>
  </si>
  <si>
    <t>D:\Buh\Установка_8\База_7_остатки\Склад_2019\Photo\Товары\99402035</t>
  </si>
  <si>
    <t>Катушка № 21 металл Bizon, шт</t>
  </si>
  <si>
    <t>99402040_2</t>
  </si>
  <si>
    <t>Катушка  ПАУК № 26 (металлическая), шт</t>
  </si>
  <si>
    <t>99402051</t>
  </si>
  <si>
    <t>Катушка TH001, Bizon, (зеленая кнопка), автомат, шт</t>
  </si>
  <si>
    <t xml:space="preserve"> 99402053_7</t>
  </si>
  <si>
    <t>Катушка ST     (AUTOCUT 25-2), шт</t>
  </si>
  <si>
    <t>99402056</t>
  </si>
  <si>
    <t>99820304</t>
  </si>
  <si>
    <t>Катушка №    5 (металл. кнопка), автомат, блистер + (переходники М10*1, efco/oleo-mac, М12*1,5), шт</t>
  </si>
  <si>
    <t>Леска звезда 2,0*15м, BIZON  (70 шт), шт</t>
  </si>
  <si>
    <t>Леска квадрат 2,7*15 м BIZON (50 шт), шт</t>
  </si>
  <si>
    <t>Леска квадрат 3,0*15 м BIZON (40 шт), шт</t>
  </si>
  <si>
    <t>Леска квадрат 4,0*15 м BIZON (25 шт), шт</t>
  </si>
  <si>
    <t>Леска витой квадрат 2,4*15 м, BIZON (50 шт), шт</t>
  </si>
  <si>
    <t>Леска звезда 2,4*15 м, BIZON (60 шт), шт</t>
  </si>
  <si>
    <t>Леска_Круг_с_наполнителем</t>
  </si>
  <si>
    <t>Леска  бухта круг с сердечником 2,4*180 м, шт</t>
  </si>
  <si>
    <t>Леска  бухта звезда 2,4*360м, шт</t>
  </si>
  <si>
    <t>Леска  бухта круг с сердечником 2,7*140 м, шт</t>
  </si>
  <si>
    <t>Леска витой квадрат 2,7*15 м, BIZON (50 шт), шт</t>
  </si>
  <si>
    <t>Леска звезда 2,7*15 м, BIZON (50 шт), шт</t>
  </si>
  <si>
    <t>Леска круг с наполнителем 2,7*15 м, BIZON  (50 шт), шт</t>
  </si>
  <si>
    <t>Леска  бухта звезда 2,7*340м, шт</t>
  </si>
  <si>
    <t>Леска  бухта круг с сердечником 3,0*120 м, шт</t>
  </si>
  <si>
    <t>Леска витой квадрат 3,0*15 м, BIZON (40 шт), шт</t>
  </si>
  <si>
    <t>Леска звезда 3,0*15 м, BIZON (40 шт), шт</t>
  </si>
  <si>
    <t>Леска  бухта КВАДРАТ 2,4*100 м  BIZON, шт</t>
  </si>
  <si>
    <t>Леска  бухта звезда 3,0*280м, шт</t>
  </si>
  <si>
    <t>Леска звезда 4,0*15 м, BIZON  (25 шт), шт</t>
  </si>
  <si>
    <t>Леска  бухта звезда 4,0*112м BIZON, шт</t>
  </si>
  <si>
    <t>Леска  бухта КВАДРАТ 2,7*100 м  BIZON, шт</t>
  </si>
  <si>
    <t>Леска  бухта КВАДРАТ 3,0*100 м  BIZON, шт</t>
  </si>
  <si>
    <t>Леска  бухта ЗВЕЗДА  2,4*100 м  BIZON, шт</t>
  </si>
  <si>
    <t>Леска  бухта ЗВЕЗДА  2,7*100 м  BIZON, шт</t>
  </si>
  <si>
    <t>Леска  бухта ЗВЕЗДА  3,0*100 м  BIZON, шт</t>
  </si>
  <si>
    <t>Опр_2_кач</t>
  </si>
  <si>
    <t>D:\Buh\Установка_8\База_7_остатки\Склад_2019\Photo\Товары\99070200</t>
  </si>
  <si>
    <t>Опрыскиватель  2,0л. BIZON с клапоном спуска давления, шт</t>
  </si>
  <si>
    <t>Опр_2_ белый</t>
  </si>
  <si>
    <t>Опрыскиватель  2,0л. BIZON, белый, шт</t>
  </si>
  <si>
    <t>Опр_3</t>
  </si>
  <si>
    <t>Опрыскиватель  3,0л. BIZON, оранжевый, шт</t>
  </si>
  <si>
    <t>Опр_5-8-10</t>
  </si>
  <si>
    <t>D:\Buh\Установка_8\База_7_остатки\Склад_2019\Photo\Товары\99070206</t>
  </si>
  <si>
    <t>Опр_16_акк</t>
  </si>
  <si>
    <t>Опрыскиватель 16л. BIZON, шт</t>
  </si>
  <si>
    <t>Min кол-во заказа, шт</t>
  </si>
  <si>
    <t>Сумма заказа, руб</t>
  </si>
  <si>
    <t>Наименование</t>
  </si>
  <si>
    <t>Заказ, шт.</t>
  </si>
  <si>
    <t>Сумма заказа, руб.</t>
  </si>
  <si>
    <t>Min кол-во заказа,  упаковка, шт</t>
  </si>
  <si>
    <t>Катушки для триммера и запчасти для катушек</t>
  </si>
  <si>
    <t>Катушка St 4 витка (12*1,5)   FS 400</t>
  </si>
  <si>
    <t xml:space="preserve"> Скидка, %</t>
  </si>
  <si>
    <t>Акционная цена, руб</t>
  </si>
  <si>
    <t>Действующая цена, руб</t>
  </si>
  <si>
    <t>Карбюратор FS120 для триммера ST, шт</t>
  </si>
  <si>
    <t xml:space="preserve">Леска нейлоновая для триммера </t>
  </si>
  <si>
    <t>Леска нейлоновая для триммера по 15 м</t>
  </si>
  <si>
    <t>Леска нейлоновая для триммера по 100 м</t>
  </si>
  <si>
    <t>Леска нейлоновая для триммера в бухтах</t>
  </si>
  <si>
    <t>Опрыскиватели, комплектующие и запчасти</t>
  </si>
  <si>
    <t>Скидка, %</t>
  </si>
  <si>
    <t>Триммера, запчасти и комплектующие</t>
  </si>
  <si>
    <r>
      <t xml:space="preserve">Скидка МАХ </t>
    </r>
    <r>
      <rPr>
        <sz val="20"/>
        <rFont val="Arial"/>
        <family val="2"/>
        <charset val="204"/>
      </rPr>
      <t>от упаковки</t>
    </r>
  </si>
  <si>
    <r>
      <t xml:space="preserve">Скидка от суммы заказа                   </t>
    </r>
    <r>
      <rPr>
        <sz val="18"/>
        <rFont val="Arial"/>
        <family val="2"/>
        <charset val="204"/>
      </rPr>
      <t>от 1500 BYN</t>
    </r>
  </si>
  <si>
    <r>
      <t xml:space="preserve">Уважаемые партнеры компании Bizon! Рады Вам сообщить о сезонной распродаже ассортимента! Акция действует с 13.08.21 по 23.08.21. Действуют следующие системы скидок: от </t>
    </r>
    <r>
      <rPr>
        <b/>
        <u/>
        <sz val="16"/>
        <rFont val="Arial"/>
        <family val="2"/>
      </rPr>
      <t>Суммы заказа</t>
    </r>
    <r>
      <rPr>
        <b/>
        <sz val="16"/>
        <rFont val="Arial"/>
        <family val="2"/>
      </rPr>
      <t xml:space="preserve"> 1500 руб и </t>
    </r>
    <r>
      <rPr>
        <b/>
        <u/>
        <sz val="16"/>
        <rFont val="Arial"/>
        <family val="2"/>
      </rPr>
      <t>Максимальная скидка от упаковки</t>
    </r>
    <r>
      <rPr>
        <b/>
        <sz val="16"/>
        <rFont val="Arial"/>
        <family val="2"/>
      </rPr>
      <t>. Количество товара по акционной цене ограничено!</t>
    </r>
  </si>
  <si>
    <t xml:space="preserve">Опрыскиватель  2,0л. BIZON Premium с клапоном спуска давления, шт </t>
  </si>
  <si>
    <t xml:space="preserve">Опрыскиватель  8,0л. BIZON, шт  </t>
  </si>
  <si>
    <t xml:space="preserve">Опрыскиватель 10,0л. BIZON, шт  </t>
  </si>
  <si>
    <t xml:space="preserve">Опрыскиватель 12л. BIZON, шт </t>
  </si>
  <si>
    <t xml:space="preserve">Опрыскиватель 16л. BIZON, аккумуляторный, шт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</si>
</sst>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2" x14ac:knownFonts="1"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6"/>
      <name val="Arial"/>
      <family val="2"/>
    </font>
    <font>
      <sz val="1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color rgb="FFFF0000"/>
      <name val="Arial"/>
      <family val="2"/>
    </font>
    <font>
      <b/>
      <sz val="16"/>
      <color theme="1"/>
      <name val="Arial"/>
      <family val="2"/>
    </font>
    <font>
      <sz val="16"/>
      <color theme="7" tint="0.59999389629810485"/>
      <name val="Arial"/>
      <family val="2"/>
    </font>
    <font>
      <b/>
      <sz val="14"/>
      <color rgb="FFFF0000"/>
      <name val="Arial"/>
      <family val="2"/>
    </font>
    <font>
      <b/>
      <sz val="16"/>
      <color rgb="FFFF0000"/>
      <name val="Arial"/>
      <family val="2"/>
    </font>
    <font>
      <b/>
      <sz val="16"/>
      <color theme="7" tint="0.59999389629810485"/>
      <name val="Arial"/>
      <family val="2"/>
    </font>
    <font>
      <b/>
      <sz val="12"/>
      <color theme="7" tint="0.59999389629810485"/>
      <name val="Arial"/>
      <family val="2"/>
    </font>
    <font>
      <sz val="14"/>
      <color theme="1"/>
      <name val="Arial"/>
      <family val="2"/>
    </font>
    <font>
      <sz val="8"/>
      <name val="Arial"/>
      <family val="2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20"/>
      <name val="Arial"/>
      <family val="2"/>
    </font>
    <font>
      <b/>
      <sz val="11"/>
      <name val="Arial"/>
      <family val="2"/>
      <charset val="204"/>
    </font>
    <font>
      <b/>
      <sz val="20"/>
      <color theme="1"/>
      <name val="Arial"/>
      <family val="2"/>
    </font>
    <font>
      <b/>
      <sz val="20"/>
      <name val="Arial"/>
      <family val="2"/>
      <charset val="204"/>
    </font>
    <font>
      <sz val="20"/>
      <name val="Arial"/>
      <family val="2"/>
      <charset val="204"/>
    </font>
    <font>
      <sz val="18"/>
      <name val="Arial"/>
      <family val="2"/>
      <charset val="204"/>
    </font>
    <font>
      <b/>
      <sz val="16"/>
      <name val="Arial"/>
      <family val="2"/>
    </font>
    <font>
      <b/>
      <u/>
      <sz val="1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79">
    <border>
      <left/>
      <right/>
      <top/>
      <bottom/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24"/>
      </left>
      <right/>
      <top style="thin">
        <color indexed="24"/>
      </top>
      <bottom style="thin">
        <color indexed="24"/>
      </bottom>
      <diagonal/>
    </border>
    <border>
      <left/>
      <right/>
      <top style="thin">
        <color indexed="24"/>
      </top>
      <bottom style="thin">
        <color indexed="24"/>
      </bottom>
      <diagonal/>
    </border>
    <border>
      <left/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/>
      <right/>
      <top style="thin">
        <color rgb="FFCCC085"/>
      </top>
      <bottom style="thin">
        <color rgb="FFCCC085"/>
      </bottom>
      <diagonal/>
    </border>
    <border>
      <left/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indexed="24"/>
      </bottom>
      <diagonal/>
    </border>
    <border>
      <left/>
      <right/>
      <top style="thin">
        <color rgb="FFCCC085"/>
      </top>
      <bottom style="thin">
        <color indexed="24"/>
      </bottom>
      <diagonal/>
    </border>
    <border>
      <left/>
      <right style="thin">
        <color rgb="FFCCC085"/>
      </right>
      <top style="thin">
        <color rgb="FFCCC085"/>
      </top>
      <bottom style="thin">
        <color indexed="24"/>
      </bottom>
      <diagonal/>
    </border>
    <border>
      <left/>
      <right/>
      <top style="thin">
        <color indexed="24"/>
      </top>
      <bottom/>
      <diagonal/>
    </border>
    <border>
      <left/>
      <right style="thin">
        <color indexed="24"/>
      </right>
      <top style="thin">
        <color indexed="2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24"/>
      </right>
      <top style="thin">
        <color indexed="64"/>
      </top>
      <bottom style="thin">
        <color indexed="24"/>
      </bottom>
      <diagonal/>
    </border>
    <border>
      <left style="thin">
        <color indexed="24"/>
      </left>
      <right style="thin">
        <color indexed="24"/>
      </right>
      <top style="thin">
        <color indexed="64"/>
      </top>
      <bottom style="thin">
        <color indexed="24"/>
      </bottom>
      <diagonal/>
    </border>
    <border>
      <left style="thin">
        <color indexed="64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indexed="64"/>
      </left>
      <right style="thin">
        <color rgb="FFCCC085"/>
      </right>
      <top style="thin">
        <color rgb="FFCCC085"/>
      </top>
      <bottom style="thin">
        <color indexed="6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64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indexed="64"/>
      </bottom>
      <diagonal/>
    </border>
    <border>
      <left style="thin">
        <color indexed="6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/>
      <top style="thin">
        <color indexed="24"/>
      </top>
      <bottom style="thin">
        <color rgb="FFCCC085"/>
      </bottom>
      <diagonal/>
    </border>
    <border>
      <left/>
      <right style="thin">
        <color rgb="FFCCC085"/>
      </right>
      <top style="thin">
        <color indexed="24"/>
      </top>
      <bottom style="thin">
        <color rgb="FFCCC085"/>
      </bottom>
      <diagonal/>
    </border>
    <border>
      <left style="thin">
        <color indexed="24"/>
      </left>
      <right/>
      <top/>
      <bottom style="thin">
        <color indexed="24"/>
      </bottom>
      <diagonal/>
    </border>
    <border>
      <left/>
      <right/>
      <top/>
      <bottom style="thin">
        <color indexed="24"/>
      </bottom>
      <diagonal/>
    </border>
    <border>
      <left/>
      <right style="thin">
        <color indexed="24"/>
      </right>
      <top/>
      <bottom style="thin">
        <color indexed="24"/>
      </bottom>
      <diagonal/>
    </border>
    <border>
      <left style="thin">
        <color indexed="64"/>
      </left>
      <right style="thin">
        <color indexed="24"/>
      </right>
      <top style="thin">
        <color indexed="24"/>
      </top>
      <bottom style="thin">
        <color indexed="64"/>
      </bottom>
      <diagonal/>
    </border>
    <border>
      <left/>
      <right style="thin">
        <color indexed="24"/>
      </right>
      <top/>
      <bottom/>
      <diagonal/>
    </border>
    <border>
      <left/>
      <right/>
      <top/>
      <bottom style="thin">
        <color rgb="FFCCC085"/>
      </bottom>
      <diagonal/>
    </border>
    <border>
      <left/>
      <right style="thin">
        <color indexed="24"/>
      </right>
      <top/>
      <bottom style="thin">
        <color rgb="FFCCC0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CC085"/>
      </left>
      <right/>
      <top/>
      <bottom style="thin">
        <color rgb="FFCCC085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rgb="FFCCC085"/>
      </left>
      <right/>
      <top style="thin">
        <color indexed="24"/>
      </top>
      <bottom style="thin">
        <color theme="9" tint="0.59999389629810485"/>
      </bottom>
      <diagonal/>
    </border>
    <border>
      <left style="thin">
        <color theme="9"/>
      </left>
      <right style="thin">
        <color indexed="64"/>
      </right>
      <top style="thin">
        <color indexed="64"/>
      </top>
      <bottom style="thin">
        <color theme="9"/>
      </bottom>
      <diagonal/>
    </border>
    <border>
      <left style="thin">
        <color indexed="64"/>
      </left>
      <right style="thin">
        <color theme="9"/>
      </right>
      <top style="thin">
        <color indexed="64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thin">
        <color indexed="64"/>
      </top>
      <bottom style="thin">
        <color theme="9"/>
      </bottom>
      <diagonal/>
    </border>
    <border>
      <left style="thin">
        <color theme="9"/>
      </left>
      <right style="thin">
        <color indexed="64"/>
      </right>
      <top style="thin">
        <color theme="9"/>
      </top>
      <bottom style="thin">
        <color theme="9"/>
      </bottom>
      <diagonal/>
    </border>
    <border>
      <left style="thin">
        <color indexed="64"/>
      </left>
      <right/>
      <top style="thin">
        <color indexed="24"/>
      </top>
      <bottom style="thin">
        <color indexed="24"/>
      </bottom>
      <diagonal/>
    </border>
    <border>
      <left style="thin">
        <color indexed="64"/>
      </left>
      <right/>
      <top style="thin">
        <color indexed="24"/>
      </top>
      <bottom/>
      <diagonal/>
    </border>
    <border>
      <left style="thin">
        <color indexed="64"/>
      </left>
      <right/>
      <top style="thin">
        <color indexed="24"/>
      </top>
      <bottom style="thin">
        <color rgb="FFCCC085"/>
      </bottom>
      <diagonal/>
    </border>
    <border>
      <left style="thin">
        <color indexed="64"/>
      </left>
      <right/>
      <top style="thin">
        <color rgb="FFCCC085"/>
      </top>
      <bottom style="thin">
        <color rgb="FFCCC085"/>
      </bottom>
      <diagonal/>
    </border>
    <border>
      <left style="thin">
        <color indexed="64"/>
      </left>
      <right/>
      <top/>
      <bottom style="thin">
        <color rgb="FFCCC085"/>
      </bottom>
      <diagonal/>
    </border>
    <border>
      <left style="thin">
        <color indexed="64"/>
      </left>
      <right/>
      <top/>
      <bottom style="thin">
        <color indexed="24"/>
      </bottom>
      <diagonal/>
    </border>
    <border>
      <left/>
      <right/>
      <top style="thin">
        <color indexed="24"/>
      </top>
      <bottom style="thin">
        <color indexed="64"/>
      </bottom>
      <diagonal/>
    </border>
    <border>
      <left/>
      <right style="thin">
        <color indexed="24"/>
      </right>
      <top style="thin">
        <color indexed="24"/>
      </top>
      <bottom style="thin">
        <color indexed="64"/>
      </bottom>
      <diagonal/>
    </border>
    <border>
      <left style="thin">
        <color indexed="24"/>
      </left>
      <right/>
      <top style="thin">
        <color indexed="24"/>
      </top>
      <bottom style="thin">
        <color indexed="64"/>
      </bottom>
      <diagonal/>
    </border>
    <border>
      <left style="thin">
        <color theme="9"/>
      </left>
      <right/>
      <top style="thin">
        <color indexed="64"/>
      </top>
      <bottom style="thin">
        <color indexed="64"/>
      </bottom>
      <diagonal/>
    </border>
    <border>
      <left style="thin">
        <color theme="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4"/>
      </right>
      <top/>
      <bottom style="thin">
        <color indexed="24"/>
      </bottom>
      <diagonal/>
    </border>
    <border>
      <left style="thin">
        <color indexed="24"/>
      </left>
      <right style="thin">
        <color indexed="24"/>
      </right>
      <top/>
      <bottom style="thin">
        <color indexed="2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indexed="64"/>
      </left>
      <right style="thin">
        <color theme="9"/>
      </right>
      <top style="thin">
        <color theme="9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indexed="64"/>
      </bottom>
      <diagonal/>
    </border>
    <border>
      <left style="thin">
        <color theme="9"/>
      </left>
      <right style="thin">
        <color indexed="64"/>
      </right>
      <top style="thin">
        <color theme="9"/>
      </top>
      <bottom style="thin">
        <color indexed="64"/>
      </bottom>
      <diagonal/>
    </border>
    <border>
      <left style="thin">
        <color indexed="64"/>
      </left>
      <right/>
      <top style="thin">
        <color rgb="FFCCC085"/>
      </top>
      <bottom/>
      <diagonal/>
    </border>
    <border>
      <left/>
      <right/>
      <top style="thin">
        <color rgb="FFCCC085"/>
      </top>
      <bottom/>
      <diagonal/>
    </border>
    <border>
      <left/>
      <right style="thin">
        <color indexed="24"/>
      </right>
      <top style="thin">
        <color rgb="FFCCC085"/>
      </top>
      <bottom/>
      <diagonal/>
    </border>
    <border>
      <left style="thin">
        <color indexed="24"/>
      </left>
      <right/>
      <top style="thin">
        <color indexed="64"/>
      </top>
      <bottom style="thin">
        <color indexed="24"/>
      </bottom>
      <diagonal/>
    </border>
    <border>
      <left/>
      <right/>
      <top style="thin">
        <color indexed="64"/>
      </top>
      <bottom style="thin">
        <color indexed="24"/>
      </bottom>
      <diagonal/>
    </border>
    <border>
      <left/>
      <right style="thin">
        <color indexed="24"/>
      </right>
      <top style="thin">
        <color indexed="64"/>
      </top>
      <bottom style="thin">
        <color indexed="24"/>
      </bottom>
      <diagonal/>
    </border>
    <border>
      <left style="thin">
        <color indexed="24"/>
      </left>
      <right style="thin">
        <color indexed="64"/>
      </right>
      <top style="thin">
        <color indexed="64"/>
      </top>
      <bottom style="thin">
        <color indexed="24"/>
      </bottom>
      <diagonal/>
    </border>
    <border>
      <left style="thin">
        <color indexed="24"/>
      </left>
      <right style="thin">
        <color indexed="64"/>
      </right>
      <top style="thin">
        <color indexed="24"/>
      </top>
      <bottom style="thin">
        <color indexed="24"/>
      </bottom>
      <diagonal/>
    </border>
    <border>
      <left style="thin">
        <color indexed="24"/>
      </left>
      <right style="thin">
        <color indexed="64"/>
      </right>
      <top style="thin">
        <color indexed="24"/>
      </top>
      <bottom style="thin">
        <color indexed="64"/>
      </bottom>
      <diagonal/>
    </border>
  </borders>
  <cellStyleXfs count="2">
    <xf numFmtId="0" fontId="0" fillId="0" borderId="0"/>
    <xf numFmtId="9" fontId="19" fillId="0" borderId="0" applyFont="0" applyFill="0" applyBorder="0" applyAlignment="0" applyProtection="0"/>
  </cellStyleXfs>
  <cellXfs count="261">
    <xf numFmtId="0" fontId="0" fillId="0" borderId="0" xfId="0"/>
    <xf numFmtId="0" fontId="0" fillId="0" borderId="3" xfId="0" applyNumberFormat="1" applyFont="1" applyBorder="1" applyAlignment="1">
      <alignment vertical="top" wrapText="1" indent="4"/>
    </xf>
    <xf numFmtId="0" fontId="0" fillId="0" borderId="4" xfId="0" applyNumberFormat="1" applyFont="1" applyBorder="1" applyAlignment="1">
      <alignment vertical="top" wrapText="1" indent="4"/>
    </xf>
    <xf numFmtId="0" fontId="0" fillId="0" borderId="0" xfId="0" applyAlignment="1">
      <alignment wrapText="1"/>
    </xf>
    <xf numFmtId="0" fontId="9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NumberFormat="1" applyFont="1" applyBorder="1" applyAlignment="1">
      <alignment vertical="top" wrapText="1"/>
    </xf>
    <xf numFmtId="0" fontId="2" fillId="0" borderId="21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/>
    </xf>
    <xf numFmtId="0" fontId="7" fillId="0" borderId="0" xfId="0" applyFont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NumberFormat="1" applyFont="1" applyFill="1" applyBorder="1" applyAlignment="1">
      <alignment horizontal="center" vertical="center" wrapText="1"/>
    </xf>
    <xf numFmtId="9" fontId="15" fillId="0" borderId="1" xfId="0" applyNumberFormat="1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NumberFormat="1" applyFont="1" applyFill="1" applyBorder="1" applyAlignment="1">
      <alignment vertical="top" wrapText="1"/>
    </xf>
    <xf numFmtId="2" fontId="7" fillId="0" borderId="5" xfId="0" applyNumberFormat="1" applyFont="1" applyBorder="1" applyAlignment="1">
      <alignment horizontal="center" vertical="center" wrapText="1"/>
    </xf>
    <xf numFmtId="2" fontId="3" fillId="0" borderId="6" xfId="0" applyNumberFormat="1" applyFont="1" applyBorder="1" applyAlignment="1">
      <alignment horizontal="center" vertical="center" wrapText="1"/>
    </xf>
    <xf numFmtId="1" fontId="8" fillId="0" borderId="26" xfId="0" applyNumberFormat="1" applyFont="1" applyBorder="1" applyAlignment="1">
      <alignment horizontal="center" vertical="center" wrapText="1"/>
    </xf>
    <xf numFmtId="9" fontId="15" fillId="0" borderId="27" xfId="0" applyNumberFormat="1" applyFont="1" applyBorder="1" applyAlignment="1">
      <alignment horizontal="center" vertical="center" wrapText="1"/>
    </xf>
    <xf numFmtId="2" fontId="7" fillId="0" borderId="27" xfId="0" applyNumberFormat="1" applyFont="1" applyBorder="1" applyAlignment="1">
      <alignment horizontal="center" vertical="center" wrapText="1"/>
    </xf>
    <xf numFmtId="2" fontId="10" fillId="0" borderId="15" xfId="0" applyNumberFormat="1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1" fontId="8" fillId="0" borderId="28" xfId="0" applyNumberFormat="1" applyFont="1" applyBorder="1" applyAlignment="1">
      <alignment horizontal="center" vertical="center" wrapText="1"/>
    </xf>
    <xf numFmtId="1" fontId="8" fillId="0" borderId="29" xfId="0" applyNumberFormat="1" applyFont="1" applyBorder="1" applyAlignment="1">
      <alignment horizontal="center" vertical="center" wrapText="1"/>
    </xf>
    <xf numFmtId="9" fontId="15" fillId="0" borderId="30" xfId="0" applyNumberFormat="1" applyFont="1" applyBorder="1" applyAlignment="1">
      <alignment horizontal="center" vertical="center" wrapText="1"/>
    </xf>
    <xf numFmtId="2" fontId="7" fillId="0" borderId="31" xfId="0" applyNumberFormat="1" applyFont="1" applyBorder="1" applyAlignment="1">
      <alignment horizontal="center" vertical="center" wrapText="1"/>
    </xf>
    <xf numFmtId="0" fontId="0" fillId="0" borderId="18" xfId="0" applyNumberFormat="1" applyFont="1" applyBorder="1" applyAlignment="1">
      <alignment vertical="top" wrapText="1"/>
    </xf>
    <xf numFmtId="0" fontId="8" fillId="0" borderId="14" xfId="0" applyFont="1" applyBorder="1" applyAlignment="1">
      <alignment horizontal="center" vertical="center" wrapText="1"/>
    </xf>
    <xf numFmtId="9" fontId="15" fillId="0" borderId="15" xfId="0" applyNumberFormat="1" applyFont="1" applyBorder="1" applyAlignment="1">
      <alignment horizontal="center" vertical="center" wrapText="1"/>
    </xf>
    <xf numFmtId="2" fontId="7" fillId="0" borderId="15" xfId="0" applyNumberFormat="1" applyFont="1" applyBorder="1" applyAlignment="1">
      <alignment horizontal="center" vertical="center" wrapText="1"/>
    </xf>
    <xf numFmtId="0" fontId="8" fillId="0" borderId="15" xfId="0" applyFont="1" applyBorder="1" applyAlignment="1">
      <alignment wrapText="1"/>
    </xf>
    <xf numFmtId="0" fontId="9" fillId="0" borderId="20" xfId="0" applyFont="1" applyBorder="1" applyAlignment="1">
      <alignment horizontal="center" vertical="center" wrapText="1"/>
    </xf>
    <xf numFmtId="9" fontId="15" fillId="0" borderId="0" xfId="0" applyNumberFormat="1" applyFont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7" fillId="0" borderId="0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9" fontId="15" fillId="0" borderId="18" xfId="0" applyNumberFormat="1" applyFont="1" applyBorder="1" applyAlignment="1">
      <alignment horizontal="center" vertical="center" wrapText="1"/>
    </xf>
    <xf numFmtId="2" fontId="7" fillId="0" borderId="18" xfId="0" applyNumberFormat="1" applyFont="1" applyBorder="1" applyAlignment="1">
      <alignment horizontal="center" vertical="center" wrapText="1"/>
    </xf>
    <xf numFmtId="0" fontId="0" fillId="0" borderId="18" xfId="0" applyBorder="1" applyAlignment="1">
      <alignment wrapText="1"/>
    </xf>
    <xf numFmtId="0" fontId="8" fillId="0" borderId="22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 wrapText="1"/>
    </xf>
    <xf numFmtId="1" fontId="8" fillId="0" borderId="32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2" fillId="0" borderId="0" xfId="0" applyNumberFormat="1" applyFont="1" applyFill="1" applyBorder="1" applyAlignment="1">
      <alignment vertical="center" wrapText="1"/>
    </xf>
    <xf numFmtId="2" fontId="20" fillId="0" borderId="1" xfId="0" applyNumberFormat="1" applyFont="1" applyBorder="1" applyAlignment="1">
      <alignment horizontal="center" vertical="center" wrapText="1"/>
    </xf>
    <xf numFmtId="0" fontId="0" fillId="0" borderId="16" xfId="0" applyBorder="1" applyAlignment="1">
      <alignment wrapText="1"/>
    </xf>
    <xf numFmtId="0" fontId="0" fillId="0" borderId="22" xfId="0" applyBorder="1" applyAlignment="1">
      <alignment wrapText="1"/>
    </xf>
    <xf numFmtId="1" fontId="8" fillId="0" borderId="38" xfId="0" applyNumberFormat="1" applyFont="1" applyBorder="1" applyAlignment="1">
      <alignment horizontal="center" vertical="center" wrapText="1"/>
    </xf>
    <xf numFmtId="0" fontId="0" fillId="0" borderId="19" xfId="0" applyBorder="1" applyAlignment="1">
      <alignment wrapText="1"/>
    </xf>
    <xf numFmtId="0" fontId="21" fillId="0" borderId="15" xfId="0" applyNumberFormat="1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 wrapText="1"/>
    </xf>
    <xf numFmtId="0" fontId="21" fillId="0" borderId="0" xfId="0" applyNumberFormat="1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18" xfId="0" applyNumberFormat="1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27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2" fontId="3" fillId="0" borderId="43" xfId="0" applyNumberFormat="1" applyFont="1" applyBorder="1" applyAlignment="1">
      <alignment horizontal="center" vertical="center" wrapText="1"/>
    </xf>
    <xf numFmtId="0" fontId="0" fillId="6" borderId="0" xfId="0" applyFill="1" applyBorder="1" applyAlignment="1">
      <alignment wrapText="1"/>
    </xf>
    <xf numFmtId="0" fontId="9" fillId="6" borderId="0" xfId="0" applyFont="1" applyFill="1" applyBorder="1" applyAlignment="1">
      <alignment horizontal="center" vertical="center" wrapText="1"/>
    </xf>
    <xf numFmtId="0" fontId="15" fillId="6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2" fontId="3" fillId="0" borderId="45" xfId="0" applyNumberFormat="1" applyFont="1" applyBorder="1" applyAlignment="1">
      <alignment horizontal="center" vertical="center" wrapText="1"/>
    </xf>
    <xf numFmtId="9" fontId="15" fillId="0" borderId="44" xfId="0" applyNumberFormat="1" applyFont="1" applyBorder="1" applyAlignment="1">
      <alignment horizontal="center" vertical="center" wrapText="1"/>
    </xf>
    <xf numFmtId="2" fontId="7" fillId="0" borderId="44" xfId="0" applyNumberFormat="1" applyFont="1" applyBorder="1" applyAlignment="1">
      <alignment horizontal="center" vertical="center" wrapText="1"/>
    </xf>
    <xf numFmtId="0" fontId="0" fillId="0" borderId="44" xfId="0" applyNumberFormat="1" applyFont="1" applyBorder="1" applyAlignment="1">
      <alignment vertical="top" wrapText="1"/>
    </xf>
    <xf numFmtId="0" fontId="0" fillId="0" borderId="44" xfId="0" applyBorder="1" applyAlignment="1">
      <alignment wrapText="1"/>
    </xf>
    <xf numFmtId="0" fontId="7" fillId="0" borderId="44" xfId="0" applyNumberFormat="1" applyFont="1" applyBorder="1" applyAlignment="1">
      <alignment horizontal="center" vertical="center" wrapText="1"/>
    </xf>
    <xf numFmtId="164" fontId="7" fillId="0" borderId="44" xfId="0" applyNumberFormat="1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1" fontId="7" fillId="0" borderId="44" xfId="0" applyNumberFormat="1" applyFont="1" applyBorder="1" applyAlignment="1">
      <alignment horizontal="center" vertical="center" wrapText="1"/>
    </xf>
    <xf numFmtId="2" fontId="20" fillId="0" borderId="44" xfId="0" applyNumberFormat="1" applyFont="1" applyBorder="1" applyAlignment="1">
      <alignment horizontal="center" vertical="center" wrapText="1"/>
    </xf>
    <xf numFmtId="0" fontId="8" fillId="0" borderId="49" xfId="0" applyFont="1" applyBorder="1" applyAlignment="1">
      <alignment horizontal="center" vertical="center" wrapText="1"/>
    </xf>
    <xf numFmtId="0" fontId="0" fillId="0" borderId="50" xfId="0" applyNumberFormat="1" applyFont="1" applyBorder="1" applyAlignment="1">
      <alignment vertical="top" wrapText="1" indent="4"/>
    </xf>
    <xf numFmtId="0" fontId="0" fillId="6" borderId="22" xfId="0" applyFill="1" applyBorder="1" applyAlignment="1">
      <alignment wrapText="1"/>
    </xf>
    <xf numFmtId="0" fontId="8" fillId="3" borderId="17" xfId="0" applyNumberFormat="1" applyFont="1" applyFill="1" applyBorder="1" applyAlignment="1">
      <alignment horizontal="center" vertical="center" wrapText="1"/>
    </xf>
    <xf numFmtId="0" fontId="23" fillId="3" borderId="59" xfId="0" applyNumberFormat="1" applyFont="1" applyFill="1" applyBorder="1" applyAlignment="1">
      <alignment horizontal="center" vertical="center" wrapText="1"/>
    </xf>
    <xf numFmtId="0" fontId="14" fillId="3" borderId="59" xfId="0" applyNumberFormat="1" applyFont="1" applyFill="1" applyBorder="1" applyAlignment="1">
      <alignment horizontal="center" vertical="center" wrapText="1"/>
    </xf>
    <xf numFmtId="0" fontId="18" fillId="3" borderId="59" xfId="0" applyNumberFormat="1" applyFont="1" applyFill="1" applyBorder="1" applyAlignment="1">
      <alignment horizontal="center" vertical="center" wrapText="1"/>
    </xf>
    <xf numFmtId="0" fontId="18" fillId="3" borderId="60" xfId="0" applyNumberFormat="1" applyFont="1" applyFill="1" applyBorder="1" applyAlignment="1">
      <alignment horizontal="center" vertical="center" wrapText="1"/>
    </xf>
    <xf numFmtId="0" fontId="9" fillId="4" borderId="61" xfId="0" applyNumberFormat="1" applyFont="1" applyFill="1" applyBorder="1" applyAlignment="1">
      <alignment horizontal="center" vertical="center" wrapText="1"/>
    </xf>
    <xf numFmtId="0" fontId="14" fillId="4" borderId="18" xfId="0" applyNumberFormat="1" applyFont="1" applyFill="1" applyBorder="1" applyAlignment="1">
      <alignment horizontal="center" vertical="center" wrapText="1"/>
    </xf>
    <xf numFmtId="0" fontId="14" fillId="4" borderId="59" xfId="0" applyNumberFormat="1" applyFont="1" applyFill="1" applyBorder="1" applyAlignment="1">
      <alignment horizontal="center" vertical="center" wrapText="1"/>
    </xf>
    <xf numFmtId="0" fontId="18" fillId="4" borderId="59" xfId="0" applyNumberFormat="1" applyFont="1" applyFill="1" applyBorder="1" applyAlignment="1">
      <alignment horizontal="center" vertical="center" wrapText="1"/>
    </xf>
    <xf numFmtId="0" fontId="18" fillId="4" borderId="60" xfId="0" applyNumberFormat="1" applyFont="1" applyFill="1" applyBorder="1" applyAlignment="1">
      <alignment horizontal="center" vertical="center" wrapText="1"/>
    </xf>
    <xf numFmtId="2" fontId="3" fillId="0" borderId="35" xfId="0" applyNumberFormat="1" applyFont="1" applyBorder="1" applyAlignment="1">
      <alignment horizontal="center" vertical="center" wrapText="1"/>
    </xf>
    <xf numFmtId="0" fontId="8" fillId="0" borderId="48" xfId="0" applyFont="1" applyBorder="1" applyAlignment="1">
      <alignment wrapText="1"/>
    </xf>
    <xf numFmtId="0" fontId="8" fillId="0" borderId="46" xfId="0" applyFont="1" applyBorder="1" applyAlignment="1">
      <alignment horizontal="center" vertical="center" wrapText="1"/>
    </xf>
    <xf numFmtId="1" fontId="8" fillId="0" borderId="47" xfId="0" applyNumberFormat="1" applyFont="1" applyBorder="1" applyAlignment="1">
      <alignment horizontal="center" vertical="center" wrapText="1"/>
    </xf>
    <xf numFmtId="9" fontId="15" fillId="0" borderId="48" xfId="0" applyNumberFormat="1" applyFont="1" applyBorder="1" applyAlignment="1">
      <alignment horizontal="center" vertical="center" wrapText="1"/>
    </xf>
    <xf numFmtId="2" fontId="7" fillId="0" borderId="48" xfId="0" applyNumberFormat="1" applyFont="1" applyBorder="1" applyAlignment="1">
      <alignment horizontal="center" vertical="center" wrapText="1"/>
    </xf>
    <xf numFmtId="2" fontId="10" fillId="0" borderId="48" xfId="0" applyNumberFormat="1" applyFont="1" applyBorder="1" applyAlignment="1">
      <alignment horizontal="center" vertical="center" wrapText="1"/>
    </xf>
    <xf numFmtId="1" fontId="8" fillId="0" borderId="66" xfId="0" applyNumberFormat="1" applyFont="1" applyBorder="1" applyAlignment="1">
      <alignment horizontal="center" vertical="center" wrapText="1"/>
    </xf>
    <xf numFmtId="1" fontId="8" fillId="0" borderId="67" xfId="0" applyNumberFormat="1" applyFont="1" applyBorder="1" applyAlignment="1">
      <alignment horizontal="center" vertical="center" wrapText="1"/>
    </xf>
    <xf numFmtId="9" fontId="15" fillId="0" borderId="68" xfId="1" applyNumberFormat="1" applyFont="1" applyBorder="1" applyAlignment="1">
      <alignment horizontal="center" vertical="center" wrapText="1"/>
    </xf>
    <xf numFmtId="2" fontId="20" fillId="0" borderId="68" xfId="0" applyNumberFormat="1" applyFont="1" applyBorder="1" applyAlignment="1">
      <alignment horizontal="center" vertical="center" wrapText="1"/>
    </xf>
    <xf numFmtId="0" fontId="0" fillId="0" borderId="68" xfId="0" applyNumberFormat="1" applyFont="1" applyBorder="1" applyAlignment="1">
      <alignment vertical="top" wrapText="1"/>
    </xf>
    <xf numFmtId="0" fontId="8" fillId="0" borderId="69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 wrapText="1"/>
    </xf>
    <xf numFmtId="0" fontId="9" fillId="0" borderId="67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7" fillId="0" borderId="68" xfId="0" applyFont="1" applyBorder="1" applyAlignment="1">
      <alignment horizontal="center" vertical="center" wrapText="1"/>
    </xf>
    <xf numFmtId="0" fontId="0" fillId="0" borderId="68" xfId="0" applyBorder="1" applyAlignment="1">
      <alignment wrapText="1"/>
    </xf>
    <xf numFmtId="9" fontId="15" fillId="0" borderId="27" xfId="1" applyFont="1" applyBorder="1" applyAlignment="1">
      <alignment horizontal="center" vertical="center" wrapText="1"/>
    </xf>
    <xf numFmtId="9" fontId="15" fillId="0" borderId="1" xfId="1" applyFont="1" applyBorder="1" applyAlignment="1">
      <alignment horizontal="center" vertical="center" wrapText="1"/>
    </xf>
    <xf numFmtId="9" fontId="15" fillId="0" borderId="30" xfId="1" applyFont="1" applyBorder="1" applyAlignment="1">
      <alignment horizontal="center" vertical="center" wrapText="1"/>
    </xf>
    <xf numFmtId="9" fontId="22" fillId="0" borderId="15" xfId="1" applyFont="1" applyBorder="1" applyAlignment="1">
      <alignment horizontal="center" vertical="center" wrapText="1"/>
    </xf>
    <xf numFmtId="9" fontId="14" fillId="0" borderId="27" xfId="1" applyFont="1" applyBorder="1" applyAlignment="1">
      <alignment horizontal="center" vertical="center" wrapText="1"/>
    </xf>
    <xf numFmtId="9" fontId="14" fillId="0" borderId="1" xfId="1" applyFont="1" applyBorder="1" applyAlignment="1">
      <alignment horizontal="center" vertical="center" wrapText="1"/>
    </xf>
    <xf numFmtId="9" fontId="14" fillId="0" borderId="30" xfId="1" applyFont="1" applyBorder="1" applyAlignment="1">
      <alignment horizontal="center" vertical="center" wrapText="1"/>
    </xf>
    <xf numFmtId="9" fontId="23" fillId="0" borderId="15" xfId="1" applyFont="1" applyBorder="1" applyAlignment="1">
      <alignment horizontal="center" vertical="center" wrapText="1"/>
    </xf>
    <xf numFmtId="9" fontId="23" fillId="0" borderId="0" xfId="1" applyFont="1" applyBorder="1" applyAlignment="1">
      <alignment horizontal="center" vertical="center" wrapText="1"/>
    </xf>
    <xf numFmtId="9" fontId="23" fillId="0" borderId="18" xfId="1" applyFont="1" applyBorder="1" applyAlignment="1">
      <alignment horizontal="center" vertical="center" wrapText="1"/>
    </xf>
    <xf numFmtId="2" fontId="21" fillId="0" borderId="1" xfId="0" applyNumberFormat="1" applyFont="1" applyBorder="1" applyAlignment="1">
      <alignment horizontal="center" vertical="center" wrapText="1"/>
    </xf>
    <xf numFmtId="0" fontId="20" fillId="0" borderId="27" xfId="0" applyNumberFormat="1" applyFont="1" applyBorder="1" applyAlignment="1">
      <alignment horizontal="center" vertical="center" wrapText="1"/>
    </xf>
    <xf numFmtId="0" fontId="20" fillId="0" borderId="1" xfId="0" applyNumberFormat="1" applyFont="1" applyBorder="1" applyAlignment="1">
      <alignment horizontal="center" vertical="center" wrapText="1"/>
    </xf>
    <xf numFmtId="0" fontId="20" fillId="0" borderId="30" xfId="0" applyNumberFormat="1" applyFont="1" applyBorder="1" applyAlignment="1">
      <alignment horizontal="center" vertical="center" wrapText="1"/>
    </xf>
    <xf numFmtId="1" fontId="20" fillId="0" borderId="27" xfId="0" applyNumberFormat="1" applyFont="1" applyBorder="1" applyAlignment="1">
      <alignment horizontal="center" vertical="center" wrapText="1"/>
    </xf>
    <xf numFmtId="0" fontId="3" fillId="6" borderId="20" xfId="0" applyFont="1" applyFill="1" applyBorder="1" applyAlignment="1">
      <alignment vertical="center"/>
    </xf>
    <xf numFmtId="0" fontId="3" fillId="6" borderId="0" xfId="0" applyFont="1" applyFill="1" applyBorder="1" applyAlignment="1">
      <alignment vertical="center"/>
    </xf>
    <xf numFmtId="164" fontId="20" fillId="0" borderId="0" xfId="0" applyNumberFormat="1" applyFont="1" applyBorder="1" applyAlignment="1">
      <alignment horizontal="center" vertical="center" wrapText="1"/>
    </xf>
    <xf numFmtId="9" fontId="22" fillId="0" borderId="0" xfId="1" applyFont="1" applyBorder="1" applyAlignment="1">
      <alignment horizontal="center" vertical="center" wrapText="1"/>
    </xf>
    <xf numFmtId="9" fontId="11" fillId="0" borderId="1" xfId="1" applyFont="1" applyBorder="1" applyAlignment="1">
      <alignment horizontal="center" vertical="center" wrapText="1"/>
    </xf>
    <xf numFmtId="2" fontId="20" fillId="0" borderId="0" xfId="0" applyNumberFormat="1" applyFont="1" applyBorder="1" applyAlignment="1">
      <alignment horizontal="center" vertical="center" wrapText="1"/>
    </xf>
    <xf numFmtId="9" fontId="11" fillId="0" borderId="27" xfId="1" applyFont="1" applyBorder="1" applyAlignment="1">
      <alignment horizontal="center" vertical="center" wrapText="1"/>
    </xf>
    <xf numFmtId="9" fontId="22" fillId="0" borderId="18" xfId="1" applyFont="1" applyBorder="1" applyAlignment="1">
      <alignment horizontal="center" vertical="center" wrapText="1"/>
    </xf>
    <xf numFmtId="2" fontId="3" fillId="0" borderId="76" xfId="0" applyNumberFormat="1" applyFont="1" applyBorder="1" applyAlignment="1">
      <alignment horizontal="center" vertical="center" wrapText="1"/>
    </xf>
    <xf numFmtId="2" fontId="3" fillId="0" borderId="77" xfId="0" applyNumberFormat="1" applyFont="1" applyBorder="1" applyAlignment="1">
      <alignment horizontal="center" vertical="center" wrapText="1"/>
    </xf>
    <xf numFmtId="2" fontId="3" fillId="0" borderId="78" xfId="0" applyNumberFormat="1" applyFont="1" applyBorder="1" applyAlignment="1">
      <alignment horizontal="center" vertical="center" wrapText="1"/>
    </xf>
    <xf numFmtId="2" fontId="25" fillId="0" borderId="0" xfId="0" applyNumberFormat="1" applyFont="1" applyAlignment="1">
      <alignment horizontal="center" vertical="center" wrapText="1"/>
    </xf>
    <xf numFmtId="2" fontId="25" fillId="0" borderId="42" xfId="0" applyNumberFormat="1" applyFont="1" applyBorder="1" applyAlignment="1">
      <alignment horizontal="center" vertical="center" wrapText="1"/>
    </xf>
    <xf numFmtId="0" fontId="24" fillId="6" borderId="20" xfId="0" applyFont="1" applyFill="1" applyBorder="1" applyAlignment="1">
      <alignment vertical="center"/>
    </xf>
    <xf numFmtId="0" fontId="12" fillId="6" borderId="65" xfId="0" applyNumberFormat="1" applyFont="1" applyFill="1" applyBorder="1" applyAlignment="1">
      <alignment vertical="center" wrapText="1"/>
    </xf>
    <xf numFmtId="0" fontId="13" fillId="6" borderId="65" xfId="0" applyFont="1" applyFill="1" applyBorder="1" applyAlignment="1">
      <alignment horizontal="center" vertical="center" wrapText="1"/>
    </xf>
    <xf numFmtId="0" fontId="16" fillId="6" borderId="65" xfId="0" applyFont="1" applyFill="1" applyBorder="1" applyAlignment="1">
      <alignment horizontal="center" vertical="center" wrapText="1"/>
    </xf>
    <xf numFmtId="0" fontId="17" fillId="6" borderId="65" xfId="0" applyFont="1" applyFill="1" applyBorder="1" applyAlignment="1">
      <alignment horizontal="center" vertical="center" wrapText="1"/>
    </xf>
    <xf numFmtId="0" fontId="13" fillId="6" borderId="0" xfId="0" applyFont="1" applyFill="1" applyBorder="1" applyAlignment="1">
      <alignment vertical="center" wrapText="1"/>
    </xf>
    <xf numFmtId="0" fontId="13" fillId="6" borderId="22" xfId="0" applyFont="1" applyFill="1" applyBorder="1" applyAlignment="1">
      <alignment vertical="center" wrapText="1"/>
    </xf>
    <xf numFmtId="0" fontId="0" fillId="0" borderId="50" xfId="0" applyNumberFormat="1" applyFont="1" applyBorder="1" applyAlignment="1">
      <alignment horizontal="center" vertical="top" wrapText="1"/>
    </xf>
    <xf numFmtId="0" fontId="0" fillId="0" borderId="3" xfId="0" applyNumberFormat="1" applyFont="1" applyBorder="1" applyAlignment="1">
      <alignment horizontal="center" vertical="top" wrapText="1"/>
    </xf>
    <xf numFmtId="0" fontId="0" fillId="0" borderId="4" xfId="0" applyNumberFormat="1" applyFont="1" applyBorder="1" applyAlignment="1">
      <alignment horizontal="center" vertical="top" wrapText="1"/>
    </xf>
    <xf numFmtId="0" fontId="26" fillId="6" borderId="62" xfId="0" applyNumberFormat="1" applyFont="1" applyFill="1" applyBorder="1" applyAlignment="1">
      <alignment horizontal="left" vertical="center" wrapText="1"/>
    </xf>
    <xf numFmtId="0" fontId="26" fillId="6" borderId="65" xfId="0" applyNumberFormat="1" applyFont="1" applyFill="1" applyBorder="1" applyAlignment="1">
      <alignment horizontal="left" vertical="center" wrapText="1"/>
    </xf>
    <xf numFmtId="0" fontId="8" fillId="0" borderId="2" xfId="0" applyNumberFormat="1" applyFont="1" applyBorder="1" applyAlignment="1">
      <alignment vertical="center" wrapText="1"/>
    </xf>
    <xf numFmtId="0" fontId="8" fillId="0" borderId="3" xfId="0" applyNumberFormat="1" applyFont="1" applyBorder="1" applyAlignment="1">
      <alignment vertical="center" wrapText="1"/>
    </xf>
    <xf numFmtId="0" fontId="8" fillId="0" borderId="4" xfId="0" applyNumberFormat="1" applyFont="1" applyBorder="1" applyAlignment="1">
      <alignment vertical="center" wrapText="1"/>
    </xf>
    <xf numFmtId="0" fontId="0" fillId="0" borderId="51" xfId="0" applyNumberFormat="1" applyFont="1" applyBorder="1" applyAlignment="1">
      <alignment horizontal="center" vertical="top" wrapText="1"/>
    </xf>
    <xf numFmtId="0" fontId="0" fillId="0" borderId="12" xfId="0" applyNumberFormat="1" applyFont="1" applyBorder="1" applyAlignment="1">
      <alignment horizontal="center" vertical="top" wrapText="1"/>
    </xf>
    <xf numFmtId="0" fontId="0" fillId="0" borderId="13" xfId="0" applyNumberFormat="1" applyFont="1" applyBorder="1" applyAlignment="1">
      <alignment horizontal="center" vertical="top" wrapText="1"/>
    </xf>
    <xf numFmtId="0" fontId="0" fillId="0" borderId="20" xfId="0" applyNumberFormat="1" applyFont="1" applyBorder="1" applyAlignment="1">
      <alignment horizontal="center" vertical="top" wrapText="1"/>
    </xf>
    <xf numFmtId="0" fontId="0" fillId="0" borderId="0" xfId="0" applyNumberFormat="1" applyFont="1" applyBorder="1" applyAlignment="1">
      <alignment horizontal="center" vertical="top" wrapText="1"/>
    </xf>
    <xf numFmtId="0" fontId="0" fillId="0" borderId="39" xfId="0" applyNumberFormat="1" applyFont="1" applyBorder="1" applyAlignment="1">
      <alignment horizontal="center" vertical="top" wrapText="1"/>
    </xf>
    <xf numFmtId="0" fontId="0" fillId="0" borderId="55" xfId="0" applyNumberFormat="1" applyFont="1" applyBorder="1" applyAlignment="1">
      <alignment horizontal="center" vertical="top" wrapText="1"/>
    </xf>
    <xf numFmtId="0" fontId="0" fillId="0" borderId="36" xfId="0" applyNumberFormat="1" applyFont="1" applyBorder="1" applyAlignment="1">
      <alignment horizontal="center" vertical="top" wrapText="1"/>
    </xf>
    <xf numFmtId="0" fontId="0" fillId="0" borderId="37" xfId="0" applyNumberFormat="1" applyFont="1" applyBorder="1" applyAlignment="1">
      <alignment horizontal="center" vertical="top" wrapText="1"/>
    </xf>
    <xf numFmtId="0" fontId="0" fillId="0" borderId="70" xfId="0" applyNumberFormat="1" applyFont="1" applyBorder="1" applyAlignment="1">
      <alignment horizontal="center" vertical="top" wrapText="1"/>
    </xf>
    <xf numFmtId="0" fontId="0" fillId="0" borderId="71" xfId="0" applyNumberFormat="1" applyFont="1" applyBorder="1" applyAlignment="1">
      <alignment horizontal="center" vertical="top" wrapText="1"/>
    </xf>
    <xf numFmtId="0" fontId="0" fillId="0" borderId="72" xfId="0" applyNumberFormat="1" applyFont="1" applyBorder="1" applyAlignment="1">
      <alignment horizontal="center" vertical="top" wrapText="1"/>
    </xf>
    <xf numFmtId="0" fontId="27" fillId="2" borderId="14" xfId="0" applyNumberFormat="1" applyFont="1" applyFill="1" applyBorder="1" applyAlignment="1">
      <alignment horizontal="center" vertical="center" wrapText="1"/>
    </xf>
    <xf numFmtId="0" fontId="27" fillId="2" borderId="15" xfId="0" applyNumberFormat="1" applyFont="1" applyFill="1" applyBorder="1" applyAlignment="1">
      <alignment horizontal="center" vertical="center" wrapText="1"/>
    </xf>
    <xf numFmtId="0" fontId="27" fillId="2" borderId="16" xfId="0" applyNumberFormat="1" applyFont="1" applyFill="1" applyBorder="1" applyAlignment="1">
      <alignment horizontal="center" vertical="center" wrapText="1"/>
    </xf>
    <xf numFmtId="0" fontId="27" fillId="2" borderId="17" xfId="0" applyNumberFormat="1" applyFont="1" applyFill="1" applyBorder="1" applyAlignment="1">
      <alignment horizontal="center" vertical="center" wrapText="1"/>
    </xf>
    <xf numFmtId="0" fontId="27" fillId="2" borderId="18" xfId="0" applyNumberFormat="1" applyFont="1" applyFill="1" applyBorder="1" applyAlignment="1">
      <alignment horizontal="center" vertical="center" wrapText="1"/>
    </xf>
    <xf numFmtId="0" fontId="27" fillId="2" borderId="19" xfId="0" applyNumberFormat="1" applyFont="1" applyFill="1" applyBorder="1" applyAlignment="1">
      <alignment horizontal="center" vertical="center" wrapText="1"/>
    </xf>
    <xf numFmtId="0" fontId="27" fillId="4" borderId="14" xfId="0" applyNumberFormat="1" applyFont="1" applyFill="1" applyBorder="1" applyAlignment="1">
      <alignment horizontal="center" vertical="center" wrapText="1"/>
    </xf>
    <xf numFmtId="0" fontId="27" fillId="4" borderId="15" xfId="0" applyNumberFormat="1" applyFont="1" applyFill="1" applyBorder="1" applyAlignment="1">
      <alignment horizontal="center" vertical="center" wrapText="1"/>
    </xf>
    <xf numFmtId="0" fontId="27" fillId="4" borderId="16" xfId="0" applyNumberFormat="1" applyFont="1" applyFill="1" applyBorder="1" applyAlignment="1">
      <alignment horizontal="center" vertical="center" wrapText="1"/>
    </xf>
    <xf numFmtId="0" fontId="27" fillId="4" borderId="17" xfId="0" applyNumberFormat="1" applyFont="1" applyFill="1" applyBorder="1" applyAlignment="1">
      <alignment horizontal="center" vertical="center" wrapText="1"/>
    </xf>
    <xf numFmtId="0" fontId="27" fillId="4" borderId="18" xfId="0" applyNumberFormat="1" applyFont="1" applyFill="1" applyBorder="1" applyAlignment="1">
      <alignment horizontal="center" vertical="center" wrapText="1"/>
    </xf>
    <xf numFmtId="0" fontId="27" fillId="4" borderId="19" xfId="0" applyNumberFormat="1" applyFont="1" applyFill="1" applyBorder="1" applyAlignment="1">
      <alignment horizontal="center" vertical="center" wrapText="1"/>
    </xf>
    <xf numFmtId="0" fontId="6" fillId="5" borderId="14" xfId="0" applyNumberFormat="1" applyFont="1" applyFill="1" applyBorder="1" applyAlignment="1">
      <alignment horizontal="center" vertical="center" wrapText="1"/>
    </xf>
    <xf numFmtId="0" fontId="6" fillId="5" borderId="15" xfId="0" applyNumberFormat="1" applyFont="1" applyFill="1" applyBorder="1" applyAlignment="1">
      <alignment horizontal="center" vertical="center" wrapText="1"/>
    </xf>
    <xf numFmtId="0" fontId="6" fillId="5" borderId="16" xfId="0" applyNumberFormat="1" applyFont="1" applyFill="1" applyBorder="1" applyAlignment="1">
      <alignment horizontal="center" vertical="center" wrapText="1"/>
    </xf>
    <xf numFmtId="0" fontId="6" fillId="5" borderId="20" xfId="0" applyNumberFormat="1" applyFont="1" applyFill="1" applyBorder="1" applyAlignment="1">
      <alignment horizontal="center" vertical="center" wrapText="1"/>
    </xf>
    <xf numFmtId="0" fontId="6" fillId="5" borderId="0" xfId="0" applyNumberFormat="1" applyFont="1" applyFill="1" applyBorder="1" applyAlignment="1">
      <alignment horizontal="center" vertical="center" wrapText="1"/>
    </xf>
    <xf numFmtId="0" fontId="6" fillId="5" borderId="22" xfId="0" applyNumberFormat="1" applyFont="1" applyFill="1" applyBorder="1" applyAlignment="1">
      <alignment horizontal="center" vertical="center" wrapText="1"/>
    </xf>
    <xf numFmtId="0" fontId="6" fillId="5" borderId="17" xfId="0" applyNumberFormat="1" applyFont="1" applyFill="1" applyBorder="1" applyAlignment="1">
      <alignment horizontal="center" vertical="center" wrapText="1"/>
    </xf>
    <xf numFmtId="0" fontId="6" fillId="5" borderId="18" xfId="0" applyNumberFormat="1" applyFont="1" applyFill="1" applyBorder="1" applyAlignment="1">
      <alignment horizontal="center" vertical="center" wrapText="1"/>
    </xf>
    <xf numFmtId="0" fontId="6" fillId="5" borderId="19" xfId="0" applyNumberFormat="1" applyFont="1" applyFill="1" applyBorder="1" applyAlignment="1">
      <alignment horizontal="center" vertical="center" wrapText="1"/>
    </xf>
    <xf numFmtId="0" fontId="7" fillId="5" borderId="23" xfId="0" applyNumberFormat="1" applyFont="1" applyFill="1" applyBorder="1" applyAlignment="1">
      <alignment horizontal="center" vertical="center" wrapText="1"/>
    </xf>
    <xf numFmtId="0" fontId="7" fillId="5" borderId="24" xfId="0" applyNumberFormat="1" applyFont="1" applyFill="1" applyBorder="1" applyAlignment="1">
      <alignment horizontal="center" vertical="center" wrapText="1"/>
    </xf>
    <xf numFmtId="0" fontId="7" fillId="5" borderId="25" xfId="0" applyNumberFormat="1" applyFont="1" applyFill="1" applyBorder="1" applyAlignment="1">
      <alignment horizontal="center" vertical="center" wrapText="1"/>
    </xf>
    <xf numFmtId="0" fontId="8" fillId="0" borderId="6" xfId="0" applyNumberFormat="1" applyFont="1" applyBorder="1" applyAlignment="1">
      <alignment vertical="center" wrapText="1"/>
    </xf>
    <xf numFmtId="0" fontId="8" fillId="0" borderId="7" xfId="0" applyNumberFormat="1" applyFont="1" applyBorder="1" applyAlignment="1">
      <alignment vertical="center" wrapText="1"/>
    </xf>
    <xf numFmtId="0" fontId="8" fillId="0" borderId="8" xfId="0" applyNumberFormat="1" applyFont="1" applyBorder="1" applyAlignment="1">
      <alignment vertical="center" wrapText="1"/>
    </xf>
    <xf numFmtId="0" fontId="24" fillId="6" borderId="53" xfId="0" applyFont="1" applyFill="1" applyBorder="1" applyAlignment="1">
      <alignment horizontal="left" vertical="center"/>
    </xf>
    <xf numFmtId="0" fontId="24" fillId="6" borderId="7" xfId="0" applyFont="1" applyFill="1" applyBorder="1" applyAlignment="1">
      <alignment horizontal="left" vertical="center"/>
    </xf>
    <xf numFmtId="0" fontId="24" fillId="6" borderId="0" xfId="0" applyFont="1" applyFill="1" applyBorder="1" applyAlignment="1">
      <alignment horizontal="left" vertical="center"/>
    </xf>
    <xf numFmtId="0" fontId="0" fillId="0" borderId="28" xfId="0" applyNumberFormat="1" applyFont="1" applyBorder="1" applyAlignment="1">
      <alignment vertical="top" wrapText="1" indent="4"/>
    </xf>
    <xf numFmtId="0" fontId="0" fillId="0" borderId="5" xfId="0" applyNumberFormat="1" applyFont="1" applyBorder="1" applyAlignment="1">
      <alignment vertical="top" wrapText="1" indent="4"/>
    </xf>
    <xf numFmtId="0" fontId="8" fillId="0" borderId="58" xfId="0" applyNumberFormat="1" applyFont="1" applyBorder="1" applyAlignment="1">
      <alignment vertical="center" wrapText="1"/>
    </xf>
    <xf numFmtId="0" fontId="8" fillId="0" borderId="56" xfId="0" applyNumberFormat="1" applyFont="1" applyBorder="1" applyAlignment="1">
      <alignment vertical="center" wrapText="1"/>
    </xf>
    <xf numFmtId="0" fontId="8" fillId="0" borderId="57" xfId="0" applyNumberFormat="1" applyFont="1" applyBorder="1" applyAlignment="1">
      <alignment vertical="center" wrapText="1"/>
    </xf>
    <xf numFmtId="0" fontId="0" fillId="0" borderId="54" xfId="0" applyNumberFormat="1" applyFont="1" applyBorder="1" applyAlignment="1">
      <alignment horizontal="center" vertical="top" wrapText="1"/>
    </xf>
    <xf numFmtId="0" fontId="0" fillId="0" borderId="40" xfId="0" applyNumberFormat="1" applyFont="1" applyBorder="1" applyAlignment="1">
      <alignment horizontal="center" vertical="top" wrapText="1"/>
    </xf>
    <xf numFmtId="0" fontId="0" fillId="0" borderId="41" xfId="0" applyNumberFormat="1" applyFont="1" applyBorder="1" applyAlignment="1">
      <alignment horizontal="center" vertical="top" wrapText="1"/>
    </xf>
    <xf numFmtId="0" fontId="0" fillId="0" borderId="51" xfId="0" applyNumberFormat="1" applyBorder="1" applyAlignment="1">
      <alignment horizontal="center" vertical="top" wrapText="1"/>
    </xf>
    <xf numFmtId="0" fontId="0" fillId="0" borderId="32" xfId="0" applyNumberFormat="1" applyFont="1" applyBorder="1" applyAlignment="1">
      <alignment vertical="top" wrapText="1" indent="4"/>
    </xf>
    <xf numFmtId="0" fontId="0" fillId="0" borderId="1" xfId="0" applyNumberFormat="1" applyFont="1" applyBorder="1" applyAlignment="1">
      <alignment vertical="top" wrapText="1" indent="4"/>
    </xf>
    <xf numFmtId="0" fontId="0" fillId="0" borderId="26" xfId="0" applyNumberFormat="1" applyFont="1" applyBorder="1" applyAlignment="1">
      <alignment vertical="top" wrapText="1" indent="4"/>
    </xf>
    <xf numFmtId="0" fontId="0" fillId="0" borderId="27" xfId="0" applyNumberFormat="1" applyFont="1" applyBorder="1" applyAlignment="1">
      <alignment vertical="top" wrapText="1" indent="4"/>
    </xf>
    <xf numFmtId="0" fontId="8" fillId="0" borderId="73" xfId="0" applyNumberFormat="1" applyFont="1" applyBorder="1" applyAlignment="1">
      <alignment vertical="center" wrapText="1"/>
    </xf>
    <xf numFmtId="0" fontId="8" fillId="0" borderId="74" xfId="0" applyNumberFormat="1" applyFont="1" applyBorder="1" applyAlignment="1">
      <alignment vertical="center" wrapText="1"/>
    </xf>
    <xf numFmtId="0" fontId="8" fillId="0" borderId="75" xfId="0" applyNumberFormat="1" applyFont="1" applyBorder="1" applyAlignment="1">
      <alignment vertical="center" wrapText="1"/>
    </xf>
    <xf numFmtId="0" fontId="0" fillId="0" borderId="38" xfId="0" applyNumberFormat="1" applyFont="1" applyBorder="1" applyAlignment="1">
      <alignment vertical="top" wrapText="1" indent="4"/>
    </xf>
    <xf numFmtId="0" fontId="0" fillId="0" borderId="30" xfId="0" applyNumberFormat="1" applyFont="1" applyBorder="1" applyAlignment="1">
      <alignment vertical="top" wrapText="1" indent="4"/>
    </xf>
    <xf numFmtId="0" fontId="0" fillId="0" borderId="52" xfId="0" applyNumberFormat="1" applyFont="1" applyBorder="1" applyAlignment="1">
      <alignment horizontal="center" vertical="top" wrapText="1"/>
    </xf>
    <xf numFmtId="0" fontId="0" fillId="0" borderId="33" xfId="0" applyNumberFormat="1" applyFont="1" applyBorder="1" applyAlignment="1">
      <alignment horizontal="center" vertical="top" wrapText="1"/>
    </xf>
    <xf numFmtId="0" fontId="0" fillId="0" borderId="34" xfId="0" applyNumberFormat="1" applyFont="1" applyBorder="1" applyAlignment="1">
      <alignment horizontal="center" vertical="top" wrapText="1"/>
    </xf>
    <xf numFmtId="0" fontId="0" fillId="0" borderId="63" xfId="0" applyNumberFormat="1" applyFont="1" applyBorder="1" applyAlignment="1">
      <alignment vertical="top" wrapText="1" indent="4"/>
    </xf>
    <xf numFmtId="0" fontId="0" fillId="0" borderId="64" xfId="0" applyNumberFormat="1" applyFont="1" applyBorder="1" applyAlignment="1">
      <alignment vertical="top" wrapText="1" indent="4"/>
    </xf>
    <xf numFmtId="0" fontId="8" fillId="0" borderId="35" xfId="0" applyNumberFormat="1" applyFont="1" applyBorder="1" applyAlignment="1">
      <alignment vertical="center" wrapText="1"/>
    </xf>
    <xf numFmtId="0" fontId="8" fillId="0" borderId="36" xfId="0" applyNumberFormat="1" applyFont="1" applyBorder="1" applyAlignment="1">
      <alignment vertical="center" wrapText="1"/>
    </xf>
    <xf numFmtId="0" fontId="8" fillId="0" borderId="37" xfId="0" applyNumberFormat="1" applyFont="1" applyBorder="1" applyAlignment="1">
      <alignment vertical="center" wrapText="1"/>
    </xf>
    <xf numFmtId="0" fontId="0" fillId="0" borderId="53" xfId="0" applyNumberFormat="1" applyFont="1" applyBorder="1" applyAlignment="1">
      <alignment horizontal="center" vertical="top" wrapText="1"/>
    </xf>
    <xf numFmtId="0" fontId="0" fillId="0" borderId="7" xfId="0" applyNumberFormat="1" applyFont="1" applyBorder="1" applyAlignment="1">
      <alignment horizontal="center" vertical="top" wrapText="1"/>
    </xf>
    <xf numFmtId="0" fontId="0" fillId="0" borderId="8" xfId="0" applyNumberFormat="1" applyFont="1" applyBorder="1" applyAlignment="1">
      <alignment horizontal="center" vertical="top" wrapText="1"/>
    </xf>
    <xf numFmtId="0" fontId="3" fillId="6" borderId="53" xfId="0" applyFont="1" applyFill="1" applyBorder="1" applyAlignment="1">
      <alignment horizontal="left" vertical="center"/>
    </xf>
    <xf numFmtId="0" fontId="3" fillId="6" borderId="7" xfId="0" applyFont="1" applyFill="1" applyBorder="1" applyAlignment="1">
      <alignment horizontal="left" vertical="center"/>
    </xf>
    <xf numFmtId="0" fontId="3" fillId="6" borderId="0" xfId="0" applyFont="1" applyFill="1" applyBorder="1" applyAlignment="1">
      <alignment horizontal="left" vertical="center"/>
    </xf>
    <xf numFmtId="0" fontId="8" fillId="0" borderId="9" xfId="0" applyNumberFormat="1" applyFont="1" applyBorder="1" applyAlignment="1">
      <alignment vertical="center" wrapText="1"/>
    </xf>
    <xf numFmtId="0" fontId="8" fillId="0" borderId="10" xfId="0" applyNumberFormat="1" applyFont="1" applyBorder="1" applyAlignment="1">
      <alignment vertical="center" wrapText="1"/>
    </xf>
    <xf numFmtId="0" fontId="8" fillId="0" borderId="11" xfId="0" applyNumberFormat="1" applyFont="1" applyBorder="1" applyAlignment="1">
      <alignment vertical="center" wrapText="1"/>
    </xf>
    <xf numFmtId="9" fontId="23" fillId="0" borderId="0" xfId="1" applyFont="1" applyFill="1" applyBorder="1" applyAlignment="1">
      <alignment horizontal="center" vertical="center" wrapText="1"/>
    </xf>
    <xf numFmtId="2" fontId="21" fillId="0" borderId="30" xfId="0" applyNumberFormat="1" applyFont="1" applyBorder="1" applyAlignment="1">
      <alignment horizontal="center" vertical="center" wrapText="1"/>
    </xf>
    <xf numFmtId="2" fontId="20" fillId="0" borderId="18" xfId="0" applyNumberFormat="1" applyFont="1" applyBorder="1" applyAlignment="1">
      <alignment horizontal="center" vertical="center" wrapText="1"/>
    </xf>
    <xf numFmtId="1" fontId="20" fillId="0" borderId="18" xfId="0" applyNumberFormat="1" applyFont="1" applyBorder="1" applyAlignment="1">
      <alignment horizontal="center" vertical="center" wrapText="1"/>
    </xf>
    <xf numFmtId="0" fontId="1" fillId="0" borderId="27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30" xfId="0" applyNumberFormat="1" applyFont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vertical="center" wrapText="1"/>
    </xf>
    <xf numFmtId="0" fontId="8" fillId="0" borderId="3" xfId="0" applyNumberFormat="1" applyFont="1" applyFill="1" applyBorder="1" applyAlignment="1">
      <alignment vertical="center" wrapText="1"/>
    </xf>
    <xf numFmtId="0" fontId="8" fillId="0" borderId="4" xfId="0" applyNumberFormat="1" applyFont="1" applyFill="1" applyBorder="1" applyAlignment="1">
      <alignment vertical="center" wrapText="1"/>
    </xf>
    <xf numFmtId="0" fontId="30" fillId="0" borderId="21" xfId="0" applyNumberFormat="1" applyFont="1" applyFill="1" applyBorder="1" applyAlignment="1">
      <alignment horizontal="center" vertical="center" wrapText="1"/>
    </xf>
    <xf numFmtId="0" fontId="30" fillId="0" borderId="0" xfId="0" applyNumberFormat="1" applyFont="1" applyFill="1" applyBorder="1" applyAlignment="1">
      <alignment horizontal="center" vertical="center" wrapText="1"/>
    </xf>
    <xf numFmtId="0" fontId="4" fillId="7" borderId="14" xfId="0" applyNumberFormat="1" applyFont="1" applyFill="1" applyBorder="1" applyAlignment="1">
      <alignment horizontal="center" vertical="center" wrapText="1"/>
    </xf>
    <xf numFmtId="0" fontId="4" fillId="7" borderId="15" xfId="0" applyNumberFormat="1" applyFont="1" applyFill="1" applyBorder="1" applyAlignment="1">
      <alignment horizontal="center" vertical="center" wrapText="1"/>
    </xf>
    <xf numFmtId="0" fontId="4" fillId="7" borderId="20" xfId="0" applyNumberFormat="1" applyFont="1" applyFill="1" applyBorder="1" applyAlignment="1">
      <alignment horizontal="center" vertical="center" wrapText="1"/>
    </xf>
    <xf numFmtId="0" fontId="4" fillId="7" borderId="0" xfId="0" applyNumberFormat="1" applyFont="1" applyFill="1" applyBorder="1" applyAlignment="1">
      <alignment horizontal="center" vertical="center" wrapText="1"/>
    </xf>
    <xf numFmtId="0" fontId="4" fillId="7" borderId="17" xfId="0" applyNumberFormat="1" applyFont="1" applyFill="1" applyBorder="1" applyAlignment="1">
      <alignment horizontal="center" vertical="center" wrapText="1"/>
    </xf>
    <xf numFmtId="0" fontId="4" fillId="7" borderId="18" xfId="0" applyNumberFormat="1" applyFont="1" applyFill="1" applyBorder="1" applyAlignment="1">
      <alignment horizontal="center" vertical="center" wrapText="1"/>
    </xf>
    <xf numFmtId="9" fontId="11" fillId="0" borderId="30" xfId="1" applyFont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CCC085"/>
      <rgbColor rgb="00993366"/>
      <rgbColor rgb="00F4ECC5"/>
      <rgbColor rgb="00CCFFFF"/>
      <rgbColor rgb="00F8F2D8"/>
      <rgbColor rgb="00FBF9EC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tif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409700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286000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4</xdr:col>
      <xdr:colOff>0</xdr:colOff>
      <xdr:row>11</xdr:row>
      <xdr:rowOff>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305175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181475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057775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5934075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6953250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7829550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705850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4392275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</xdr:row>
      <xdr:rowOff>25400</xdr:rowOff>
    </xdr:from>
    <xdr:to>
      <xdr:col>4</xdr:col>
      <xdr:colOff>0</xdr:colOff>
      <xdr:row>23</xdr:row>
      <xdr:rowOff>0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4325600"/>
          <a:ext cx="1219200" cy="6096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6287750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9935825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0955000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1831300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5387300"/>
          <a:ext cx="12192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30003750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066" name="Picture 42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38766750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39643050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1069" name="Picture 45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41538525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45148500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56492775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58245375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1086" name="Picture 62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59121675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60874275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1090" name="Picture 66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62769750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1092" name="Picture 68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64522350"/>
          <a:ext cx="1371600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107" name="Picture 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409700"/>
          <a:ext cx="13049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110" name="Picture 4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4895850"/>
          <a:ext cx="13049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111" name="Picture 5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5772150"/>
          <a:ext cx="13049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112" name="Picture 6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6648450"/>
          <a:ext cx="13049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122" name="Picture 16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5411450"/>
          <a:ext cx="13049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125" name="Picture 19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8040350"/>
          <a:ext cx="13049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126" name="Picture 20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8916650"/>
          <a:ext cx="13049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131" name="Picture 25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3298150"/>
          <a:ext cx="13049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133" name="Picture 27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5050750"/>
          <a:ext cx="13049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136" name="Picture 30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7679650"/>
          <a:ext cx="13049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138" name="Picture 32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9432250"/>
          <a:ext cx="13049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141" name="Picture 35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32061150"/>
          <a:ext cx="13049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9524</xdr:colOff>
      <xdr:row>74</xdr:row>
      <xdr:rowOff>0</xdr:rowOff>
    </xdr:from>
    <xdr:to>
      <xdr:col>3</xdr:col>
      <xdr:colOff>428624</xdr:colOff>
      <xdr:row>75</xdr:row>
      <xdr:rowOff>0</xdr:rowOff>
    </xdr:to>
    <xdr:pic>
      <xdr:nvPicPr>
        <xdr:cNvPr id="142" name="Picture 36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4" y="99393375"/>
          <a:ext cx="136207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80</xdr:row>
      <xdr:rowOff>40823</xdr:rowOff>
    </xdr:from>
    <xdr:to>
      <xdr:col>4</xdr:col>
      <xdr:colOff>0</xdr:colOff>
      <xdr:row>82</xdr:row>
      <xdr:rowOff>394607</xdr:rowOff>
    </xdr:to>
    <xdr:pic>
      <xdr:nvPicPr>
        <xdr:cNvPr id="146" name="Picture 4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60061930"/>
          <a:ext cx="1387929" cy="1115784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82</xdr:row>
      <xdr:rowOff>394607</xdr:rowOff>
    </xdr:from>
    <xdr:to>
      <xdr:col>4</xdr:col>
      <xdr:colOff>0</xdr:colOff>
      <xdr:row>87</xdr:row>
      <xdr:rowOff>190500</xdr:rowOff>
    </xdr:to>
    <xdr:pic>
      <xdr:nvPicPr>
        <xdr:cNvPr id="147" name="Picture 5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61177714"/>
          <a:ext cx="1387929" cy="1170215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148" name="Picture 6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6934200"/>
          <a:ext cx="11144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93</xdr:row>
      <xdr:rowOff>54428</xdr:rowOff>
    </xdr:from>
    <xdr:to>
      <xdr:col>3</xdr:col>
      <xdr:colOff>326572</xdr:colOff>
      <xdr:row>95</xdr:row>
      <xdr:rowOff>381000</xdr:rowOff>
    </xdr:to>
    <xdr:pic>
      <xdr:nvPicPr>
        <xdr:cNvPr id="154" name="Picture 12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0" y="9593035"/>
          <a:ext cx="1183822" cy="1183822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409700"/>
          <a:ext cx="11144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714625"/>
          <a:ext cx="11144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164" name="Picture 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3590925"/>
          <a:ext cx="11144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165" name="Picture 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4467225"/>
          <a:ext cx="11144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167" name="Picture 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6219825"/>
          <a:ext cx="11144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168" name="Picture 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7096125"/>
          <a:ext cx="11144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169" name="Picture 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7972425"/>
          <a:ext cx="11144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8848725"/>
          <a:ext cx="1114425" cy="876300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201387</xdr:colOff>
      <xdr:row>9</xdr:row>
      <xdr:rowOff>89808</xdr:rowOff>
    </xdr:from>
    <xdr:to>
      <xdr:col>3</xdr:col>
      <xdr:colOff>134712</xdr:colOff>
      <xdr:row>9</xdr:row>
      <xdr:rowOff>639535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1387" y="4729844"/>
          <a:ext cx="885825" cy="549727"/>
        </a:xfrm>
        <a:prstGeom prst="rect">
          <a:avLst/>
        </a:prstGeom>
        <a:blipFill>
          <a:blip xmlns:r="http://schemas.openxmlformats.org/officeDocument/2006/relationships" r:embed="rId48" cstate="print"/>
          <a:tile tx="0" ty="0" sx="100000" sy="100000" flip="none" algn="tl"/>
        </a:blipFill>
      </xdr:spPr>
    </xdr:pic>
    <xdr:clientData/>
  </xdr:twoCellAnchor>
  <xdr:twoCellAnchor>
    <xdr:from>
      <xdr:col>0</xdr:col>
      <xdr:colOff>504826</xdr:colOff>
      <xdr:row>14</xdr:row>
      <xdr:rowOff>48986</xdr:rowOff>
    </xdr:from>
    <xdr:to>
      <xdr:col>2</xdr:col>
      <xdr:colOff>76200</xdr:colOff>
      <xdr:row>14</xdr:row>
      <xdr:rowOff>544286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04826" y="8893629"/>
          <a:ext cx="346981" cy="4953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461284</xdr:colOff>
      <xdr:row>18</xdr:row>
      <xdr:rowOff>85725</xdr:rowOff>
    </xdr:from>
    <xdr:to>
      <xdr:col>2</xdr:col>
      <xdr:colOff>157461</xdr:colOff>
      <xdr:row>18</xdr:row>
      <xdr:rowOff>533400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61284" y="12168868"/>
          <a:ext cx="471784" cy="4476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428625</xdr:colOff>
      <xdr:row>20</xdr:row>
      <xdr:rowOff>43544</xdr:rowOff>
    </xdr:from>
    <xdr:to>
      <xdr:col>2</xdr:col>
      <xdr:colOff>140867</xdr:colOff>
      <xdr:row>20</xdr:row>
      <xdr:rowOff>557894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8625" y="13351330"/>
          <a:ext cx="487849" cy="5143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244929</xdr:colOff>
      <xdr:row>27</xdr:row>
      <xdr:rowOff>122463</xdr:rowOff>
    </xdr:from>
    <xdr:to>
      <xdr:col>3</xdr:col>
      <xdr:colOff>27214</xdr:colOff>
      <xdr:row>27</xdr:row>
      <xdr:rowOff>579703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4929" y="19172463"/>
          <a:ext cx="734785" cy="4572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381002</xdr:colOff>
      <xdr:row>33</xdr:row>
      <xdr:rowOff>40822</xdr:rowOff>
    </xdr:from>
    <xdr:to>
      <xdr:col>2</xdr:col>
      <xdr:colOff>163287</xdr:colOff>
      <xdr:row>33</xdr:row>
      <xdr:rowOff>624992</xdr:rowOff>
    </xdr:to>
    <xdr:pic>
      <xdr:nvPicPr>
        <xdr:cNvPr id="6" name="Picture 1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81002" y="24098251"/>
          <a:ext cx="557892" cy="58417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408214</xdr:colOff>
      <xdr:row>34</xdr:row>
      <xdr:rowOff>27215</xdr:rowOff>
    </xdr:from>
    <xdr:to>
      <xdr:col>3</xdr:col>
      <xdr:colOff>13606</xdr:colOff>
      <xdr:row>34</xdr:row>
      <xdr:rowOff>611385</xdr:rowOff>
    </xdr:to>
    <xdr:pic>
      <xdr:nvPicPr>
        <xdr:cNvPr id="100" name="Picture 1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08214" y="24737786"/>
          <a:ext cx="557892" cy="58417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408216</xdr:colOff>
      <xdr:row>36</xdr:row>
      <xdr:rowOff>81645</xdr:rowOff>
    </xdr:from>
    <xdr:to>
      <xdr:col>3</xdr:col>
      <xdr:colOff>97314</xdr:colOff>
      <xdr:row>36</xdr:row>
      <xdr:rowOff>775609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08216" y="26316216"/>
          <a:ext cx="641598" cy="693964"/>
        </a:xfrm>
        <a:prstGeom prst="rect">
          <a:avLst/>
        </a:prstGeom>
        <a:noFill/>
      </xdr:spPr>
    </xdr:pic>
    <xdr:clientData/>
  </xdr:twoCellAnchor>
  <xdr:twoCellAnchor>
    <xdr:from>
      <xdr:col>0</xdr:col>
      <xdr:colOff>272143</xdr:colOff>
      <xdr:row>38</xdr:row>
      <xdr:rowOff>122465</xdr:rowOff>
    </xdr:from>
    <xdr:to>
      <xdr:col>3</xdr:col>
      <xdr:colOff>108856</xdr:colOff>
      <xdr:row>38</xdr:row>
      <xdr:rowOff>826686</xdr:rowOff>
    </xdr:to>
    <xdr:pic>
      <xdr:nvPicPr>
        <xdr:cNvPr id="7" name="Picture 1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72143" y="28071536"/>
          <a:ext cx="789213" cy="704221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380999</xdr:colOff>
      <xdr:row>39</xdr:row>
      <xdr:rowOff>68037</xdr:rowOff>
    </xdr:from>
    <xdr:to>
      <xdr:col>2</xdr:col>
      <xdr:colOff>163285</xdr:colOff>
      <xdr:row>39</xdr:row>
      <xdr:rowOff>431355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80999" y="28887966"/>
          <a:ext cx="557893" cy="363318"/>
        </a:xfrm>
        <a:prstGeom prst="rect">
          <a:avLst/>
        </a:prstGeom>
        <a:noFill/>
      </xdr:spPr>
    </xdr:pic>
    <xdr:clientData/>
  </xdr:twoCellAnchor>
  <xdr:twoCellAnchor>
    <xdr:from>
      <xdr:col>0</xdr:col>
      <xdr:colOff>231320</xdr:colOff>
      <xdr:row>40</xdr:row>
      <xdr:rowOff>108857</xdr:rowOff>
    </xdr:from>
    <xdr:to>
      <xdr:col>3</xdr:col>
      <xdr:colOff>163285</xdr:colOff>
      <xdr:row>40</xdr:row>
      <xdr:rowOff>723374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31320" y="29364214"/>
          <a:ext cx="884465" cy="614517"/>
        </a:xfrm>
        <a:prstGeom prst="rect">
          <a:avLst/>
        </a:prstGeom>
        <a:noFill/>
      </xdr:spPr>
    </xdr:pic>
    <xdr:clientData/>
  </xdr:twoCellAnchor>
  <xdr:twoCellAnchor>
    <xdr:from>
      <xdr:col>0</xdr:col>
      <xdr:colOff>299356</xdr:colOff>
      <xdr:row>41</xdr:row>
      <xdr:rowOff>40822</xdr:rowOff>
    </xdr:from>
    <xdr:to>
      <xdr:col>3</xdr:col>
      <xdr:colOff>182377</xdr:colOff>
      <xdr:row>41</xdr:row>
      <xdr:rowOff>870858</xdr:rowOff>
    </xdr:to>
    <xdr:pic>
      <xdr:nvPicPr>
        <xdr:cNvPr id="8" name="Picture 2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99356" y="30099001"/>
          <a:ext cx="835521" cy="830036"/>
        </a:xfrm>
        <a:prstGeom prst="rect">
          <a:avLst/>
        </a:prstGeom>
        <a:noFill/>
      </xdr:spPr>
    </xdr:pic>
    <xdr:clientData/>
  </xdr:twoCellAnchor>
  <xdr:twoCellAnchor>
    <xdr:from>
      <xdr:col>0</xdr:col>
      <xdr:colOff>340178</xdr:colOff>
      <xdr:row>42</xdr:row>
      <xdr:rowOff>136070</xdr:rowOff>
    </xdr:from>
    <xdr:to>
      <xdr:col>3</xdr:col>
      <xdr:colOff>27214</xdr:colOff>
      <xdr:row>42</xdr:row>
      <xdr:rowOff>620043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40178" y="31241999"/>
          <a:ext cx="639536" cy="483973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204107</xdr:colOff>
      <xdr:row>52</xdr:row>
      <xdr:rowOff>108857</xdr:rowOff>
    </xdr:from>
    <xdr:to>
      <xdr:col>3</xdr:col>
      <xdr:colOff>226899</xdr:colOff>
      <xdr:row>52</xdr:row>
      <xdr:rowOff>1006928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04107" y="39651214"/>
          <a:ext cx="975292" cy="898071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190501</xdr:colOff>
      <xdr:row>53</xdr:row>
      <xdr:rowOff>81642</xdr:rowOff>
    </xdr:from>
    <xdr:to>
      <xdr:col>3</xdr:col>
      <xdr:colOff>288623</xdr:colOff>
      <xdr:row>53</xdr:row>
      <xdr:rowOff>775608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0501" y="40780606"/>
          <a:ext cx="1050622" cy="693966"/>
        </a:xfrm>
        <a:prstGeom prst="rect">
          <a:avLst/>
        </a:prstGeom>
        <a:noFill/>
      </xdr:spPr>
    </xdr:pic>
    <xdr:clientData/>
  </xdr:twoCellAnchor>
  <xdr:twoCellAnchor>
    <xdr:from>
      <xdr:col>0</xdr:col>
      <xdr:colOff>244928</xdr:colOff>
      <xdr:row>54</xdr:row>
      <xdr:rowOff>40820</xdr:rowOff>
    </xdr:from>
    <xdr:to>
      <xdr:col>3</xdr:col>
      <xdr:colOff>258536</xdr:colOff>
      <xdr:row>54</xdr:row>
      <xdr:rowOff>678962</xdr:rowOff>
    </xdr:to>
    <xdr:pic>
      <xdr:nvPicPr>
        <xdr:cNvPr id="109" name="Picture 2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44928" y="41651463"/>
          <a:ext cx="966108" cy="638142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408214</xdr:colOff>
      <xdr:row>57</xdr:row>
      <xdr:rowOff>40823</xdr:rowOff>
    </xdr:from>
    <xdr:to>
      <xdr:col>2</xdr:col>
      <xdr:colOff>136072</xdr:colOff>
      <xdr:row>57</xdr:row>
      <xdr:rowOff>635549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08214" y="43692537"/>
          <a:ext cx="503465" cy="594726"/>
        </a:xfrm>
        <a:prstGeom prst="rect">
          <a:avLst/>
        </a:prstGeom>
        <a:noFill/>
      </xdr:spPr>
    </xdr:pic>
    <xdr:clientData/>
  </xdr:twoCellAnchor>
  <xdr:twoCellAnchor>
    <xdr:from>
      <xdr:col>0</xdr:col>
      <xdr:colOff>449034</xdr:colOff>
      <xdr:row>56</xdr:row>
      <xdr:rowOff>108857</xdr:rowOff>
    </xdr:from>
    <xdr:to>
      <xdr:col>3</xdr:col>
      <xdr:colOff>54427</xdr:colOff>
      <xdr:row>56</xdr:row>
      <xdr:rowOff>799800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49034" y="43039393"/>
          <a:ext cx="557893" cy="690943"/>
        </a:xfrm>
        <a:prstGeom prst="rect">
          <a:avLst/>
        </a:prstGeom>
        <a:noFill/>
      </xdr:spPr>
    </xdr:pic>
    <xdr:clientData/>
  </xdr:twoCellAnchor>
  <xdr:twoCellAnchor>
    <xdr:from>
      <xdr:col>0</xdr:col>
      <xdr:colOff>435426</xdr:colOff>
      <xdr:row>59</xdr:row>
      <xdr:rowOff>122466</xdr:rowOff>
    </xdr:from>
    <xdr:to>
      <xdr:col>2</xdr:col>
      <xdr:colOff>115929</xdr:colOff>
      <xdr:row>59</xdr:row>
      <xdr:rowOff>557895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35426" y="45393430"/>
          <a:ext cx="456110" cy="435429"/>
        </a:xfrm>
        <a:prstGeom prst="rect">
          <a:avLst/>
        </a:prstGeom>
        <a:noFill/>
      </xdr:spPr>
    </xdr:pic>
    <xdr:clientData/>
  </xdr:twoCellAnchor>
  <xdr:twoCellAnchor>
    <xdr:from>
      <xdr:col>0</xdr:col>
      <xdr:colOff>340176</xdr:colOff>
      <xdr:row>58</xdr:row>
      <xdr:rowOff>68037</xdr:rowOff>
    </xdr:from>
    <xdr:to>
      <xdr:col>3</xdr:col>
      <xdr:colOff>68033</xdr:colOff>
      <xdr:row>58</xdr:row>
      <xdr:rowOff>645441</xdr:rowOff>
    </xdr:to>
    <xdr:pic>
      <xdr:nvPicPr>
        <xdr:cNvPr id="10" name="Picture 3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40176" y="44685858"/>
          <a:ext cx="680357" cy="577404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149677</xdr:colOff>
      <xdr:row>68</xdr:row>
      <xdr:rowOff>27215</xdr:rowOff>
    </xdr:from>
    <xdr:to>
      <xdr:col>3</xdr:col>
      <xdr:colOff>299358</xdr:colOff>
      <xdr:row>68</xdr:row>
      <xdr:rowOff>797905</xdr:rowOff>
    </xdr:to>
    <xdr:pic>
      <xdr:nvPicPr>
        <xdr:cNvPr id="11" name="Picture 38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49677" y="52727679"/>
          <a:ext cx="1102181" cy="77069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421824</xdr:colOff>
      <xdr:row>19</xdr:row>
      <xdr:rowOff>13606</xdr:rowOff>
    </xdr:from>
    <xdr:to>
      <xdr:col>2</xdr:col>
      <xdr:colOff>108859</xdr:colOff>
      <xdr:row>19</xdr:row>
      <xdr:rowOff>567752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21824" y="12709070"/>
          <a:ext cx="462642" cy="554146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101" name="Picture 59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31704643"/>
          <a:ext cx="1387929" cy="870857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102" name="Picture 59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33446357"/>
          <a:ext cx="1387929" cy="870857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408216</xdr:colOff>
      <xdr:row>50</xdr:row>
      <xdr:rowOff>204105</xdr:rowOff>
    </xdr:from>
    <xdr:to>
      <xdr:col>3</xdr:col>
      <xdr:colOff>217716</xdr:colOff>
      <xdr:row>50</xdr:row>
      <xdr:rowOff>673903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08216" y="38004748"/>
          <a:ext cx="762000" cy="469798"/>
        </a:xfrm>
        <a:prstGeom prst="rect">
          <a:avLst/>
        </a:prstGeom>
        <a:noFill/>
      </xdr:spPr>
    </xdr:pic>
    <xdr:clientData/>
  </xdr:twoCellAnchor>
  <xdr:twoCellAnchor>
    <xdr:from>
      <xdr:col>0</xdr:col>
      <xdr:colOff>299357</xdr:colOff>
      <xdr:row>97</xdr:row>
      <xdr:rowOff>95249</xdr:rowOff>
    </xdr:from>
    <xdr:to>
      <xdr:col>3</xdr:col>
      <xdr:colOff>272143</xdr:colOff>
      <xdr:row>100</xdr:row>
      <xdr:rowOff>278453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299357" y="77587928"/>
          <a:ext cx="925286" cy="877169"/>
        </a:xfrm>
        <a:prstGeom prst="rect">
          <a:avLst/>
        </a:prstGeom>
        <a:noFill/>
      </xdr:spPr>
    </xdr:pic>
    <xdr:clientData/>
  </xdr:twoCellAnchor>
  <xdr:twoCellAnchor>
    <xdr:from>
      <xdr:col>0</xdr:col>
      <xdr:colOff>340178</xdr:colOff>
      <xdr:row>77</xdr:row>
      <xdr:rowOff>54429</xdr:rowOff>
    </xdr:from>
    <xdr:to>
      <xdr:col>3</xdr:col>
      <xdr:colOff>81644</xdr:colOff>
      <xdr:row>79</xdr:row>
      <xdr:rowOff>210055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340178" y="19920858"/>
          <a:ext cx="693966" cy="618268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149680</xdr:colOff>
      <xdr:row>90</xdr:row>
      <xdr:rowOff>163286</xdr:rowOff>
    </xdr:from>
    <xdr:to>
      <xdr:col>3</xdr:col>
      <xdr:colOff>244930</xdr:colOff>
      <xdr:row>92</xdr:row>
      <xdr:rowOff>322168</xdr:rowOff>
    </xdr:to>
    <xdr:pic>
      <xdr:nvPicPr>
        <xdr:cNvPr id="106" name="Picture 4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49680" y="8518072"/>
          <a:ext cx="1047750" cy="893667"/>
        </a:xfrm>
        <a:prstGeom prst="rect">
          <a:avLst/>
        </a:prstGeom>
        <a:noFill/>
        <a:ln w="9525" cap="flat">
          <a:solidFill>
            <a:srgbClr val="CCC085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367393</xdr:colOff>
      <xdr:row>101</xdr:row>
      <xdr:rowOff>122463</xdr:rowOff>
    </xdr:from>
    <xdr:to>
      <xdr:col>3</xdr:col>
      <xdr:colOff>149678</xdr:colOff>
      <xdr:row>103</xdr:row>
      <xdr:rowOff>137770</xdr:rowOff>
    </xdr:to>
    <xdr:pic>
      <xdr:nvPicPr>
        <xdr:cNvPr id="17" name="Picture 1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367393" y="12205606"/>
          <a:ext cx="734785" cy="736485"/>
        </a:xfrm>
        <a:prstGeom prst="rect">
          <a:avLst/>
        </a:prstGeom>
        <a:noFill/>
      </xdr:spPr>
    </xdr:pic>
    <xdr:clientData/>
  </xdr:twoCellAnchor>
  <xdr:twoCellAnchor>
    <xdr:from>
      <xdr:col>0</xdr:col>
      <xdr:colOff>367393</xdr:colOff>
      <xdr:row>112</xdr:row>
      <xdr:rowOff>81644</xdr:rowOff>
    </xdr:from>
    <xdr:to>
      <xdr:col>3</xdr:col>
      <xdr:colOff>81643</xdr:colOff>
      <xdr:row>112</xdr:row>
      <xdr:rowOff>900211</xdr:rowOff>
    </xdr:to>
    <xdr:pic>
      <xdr:nvPicPr>
        <xdr:cNvPr id="18" name="Picture 1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67393" y="19771180"/>
          <a:ext cx="666750" cy="818567"/>
        </a:xfrm>
        <a:prstGeom prst="rect">
          <a:avLst/>
        </a:prstGeom>
        <a:noFill/>
      </xdr:spPr>
    </xdr:pic>
    <xdr:clientData/>
  </xdr:twoCellAnchor>
  <xdr:twoCellAnchor>
    <xdr:from>
      <xdr:col>0</xdr:col>
      <xdr:colOff>353785</xdr:colOff>
      <xdr:row>37</xdr:row>
      <xdr:rowOff>95249</xdr:rowOff>
    </xdr:from>
    <xdr:to>
      <xdr:col>3</xdr:col>
      <xdr:colOff>81642</xdr:colOff>
      <xdr:row>37</xdr:row>
      <xdr:rowOff>706202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53785" y="27295928"/>
          <a:ext cx="680357" cy="610953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</xdr:row>
      <xdr:rowOff>95250</xdr:rowOff>
    </xdr:from>
    <xdr:to>
      <xdr:col>3</xdr:col>
      <xdr:colOff>392195</xdr:colOff>
      <xdr:row>5</xdr:row>
      <xdr:rowOff>825500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E785ECF-96A7-A147-9C7F-6F8F60F85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1682750"/>
          <a:ext cx="1249445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W115"/>
  <sheetViews>
    <sheetView tabSelected="1" zoomScale="80" zoomScaleNormal="80" workbookViewId="0">
      <selection activeCell="W114" sqref="W114"/>
    </sheetView>
  </sheetViews>
  <sheetFormatPr baseColWidth="10" defaultColWidth="10.75" defaultRowHeight="20" outlineLevelRow="2" x14ac:dyDescent="0.2"/>
  <cols>
    <col min="1" max="1" width="10.5" customWidth="1"/>
    <col min="2" max="3" width="3" customWidth="1"/>
    <col min="4" max="4" width="9.75" customWidth="1"/>
    <col min="5" max="5" width="1.75" style="47" customWidth="1"/>
    <col min="6" max="10" width="3" style="47" customWidth="1"/>
    <col min="11" max="11" width="3.25" style="47" customWidth="1"/>
    <col min="12" max="12" width="46" style="47" customWidth="1"/>
    <col min="13" max="13" width="25.75" style="16" customWidth="1"/>
    <col min="14" max="14" width="16.5" style="5" customWidth="1"/>
    <col min="15" max="15" width="17.5" style="11" customWidth="1"/>
    <col min="16" max="16" width="22.75" style="3" customWidth="1"/>
    <col min="17" max="17" width="13.25" style="3" customWidth="1"/>
    <col min="18" max="18" width="14.5" style="3" customWidth="1"/>
    <col min="19" max="19" width="15.5" style="4" customWidth="1"/>
    <col min="20" max="20" width="16.5" style="11" customWidth="1"/>
    <col min="21" max="21" width="22" style="9" customWidth="1"/>
    <col min="22" max="22" width="13.25" style="3" customWidth="1"/>
    <col min="23" max="23" width="16.75" style="3" customWidth="1"/>
  </cols>
  <sheetData>
    <row r="1" spans="1:23" ht="10" customHeight="1" x14ac:dyDescent="0.2"/>
    <row r="2" spans="1:23" ht="87" customHeight="1" x14ac:dyDescent="0.15">
      <c r="A2" s="249" t="s">
        <v>161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</row>
    <row r="3" spans="1:23" ht="12.75" customHeight="1" x14ac:dyDescent="0.15">
      <c r="A3" s="7"/>
      <c r="B3" s="8"/>
      <c r="C3" s="8"/>
      <c r="D3" s="8"/>
      <c r="E3" s="48"/>
      <c r="F3" s="48"/>
      <c r="G3" s="48"/>
      <c r="H3" s="48"/>
      <c r="I3" s="48"/>
      <c r="J3" s="48"/>
      <c r="K3" s="48"/>
      <c r="L3" s="48"/>
      <c r="M3" s="17"/>
      <c r="N3" s="8"/>
      <c r="O3" s="12"/>
      <c r="P3" s="8"/>
      <c r="Q3" s="8"/>
      <c r="R3" s="8"/>
      <c r="S3" s="8"/>
      <c r="T3" s="12"/>
      <c r="U3" s="15"/>
      <c r="V3" s="8"/>
      <c r="W3" s="8"/>
    </row>
    <row r="4" spans="1:23" ht="12.75" customHeight="1" x14ac:dyDescent="0.15">
      <c r="A4" s="251"/>
      <c r="B4" s="252"/>
      <c r="C4" s="252"/>
      <c r="D4" s="252"/>
      <c r="E4" s="185" t="s">
        <v>142</v>
      </c>
      <c r="F4" s="186"/>
      <c r="G4" s="186"/>
      <c r="H4" s="186"/>
      <c r="I4" s="186"/>
      <c r="J4" s="186"/>
      <c r="K4" s="186"/>
      <c r="L4" s="187"/>
      <c r="M4" s="194" t="s">
        <v>150</v>
      </c>
      <c r="N4" s="173" t="s">
        <v>160</v>
      </c>
      <c r="O4" s="174"/>
      <c r="P4" s="174"/>
      <c r="Q4" s="174"/>
      <c r="R4" s="175"/>
      <c r="S4" s="179" t="s">
        <v>159</v>
      </c>
      <c r="T4" s="180"/>
      <c r="U4" s="180"/>
      <c r="V4" s="180"/>
      <c r="W4" s="181"/>
    </row>
    <row r="5" spans="1:23" ht="42" customHeight="1" x14ac:dyDescent="0.15">
      <c r="A5" s="253"/>
      <c r="B5" s="254"/>
      <c r="C5" s="254"/>
      <c r="D5" s="254"/>
      <c r="E5" s="188"/>
      <c r="F5" s="189"/>
      <c r="G5" s="189"/>
      <c r="H5" s="189"/>
      <c r="I5" s="189"/>
      <c r="J5" s="189"/>
      <c r="K5" s="189"/>
      <c r="L5" s="190"/>
      <c r="M5" s="195"/>
      <c r="N5" s="176"/>
      <c r="O5" s="177"/>
      <c r="P5" s="177"/>
      <c r="Q5" s="177"/>
      <c r="R5" s="178"/>
      <c r="S5" s="182"/>
      <c r="T5" s="183"/>
      <c r="U5" s="183"/>
      <c r="V5" s="183"/>
      <c r="W5" s="184"/>
    </row>
    <row r="6" spans="1:23" ht="70" customHeight="1" x14ac:dyDescent="0.15">
      <c r="A6" s="255"/>
      <c r="B6" s="256"/>
      <c r="C6" s="256"/>
      <c r="D6" s="256"/>
      <c r="E6" s="191"/>
      <c r="F6" s="192"/>
      <c r="G6" s="192"/>
      <c r="H6" s="192"/>
      <c r="I6" s="192"/>
      <c r="J6" s="192"/>
      <c r="K6" s="192"/>
      <c r="L6" s="193"/>
      <c r="M6" s="196"/>
      <c r="N6" s="89" t="s">
        <v>140</v>
      </c>
      <c r="O6" s="90" t="s">
        <v>157</v>
      </c>
      <c r="P6" s="91" t="s">
        <v>149</v>
      </c>
      <c r="Q6" s="92" t="s">
        <v>143</v>
      </c>
      <c r="R6" s="93" t="s">
        <v>144</v>
      </c>
      <c r="S6" s="94" t="s">
        <v>145</v>
      </c>
      <c r="T6" s="95" t="s">
        <v>148</v>
      </c>
      <c r="U6" s="96" t="s">
        <v>149</v>
      </c>
      <c r="V6" s="97" t="s">
        <v>143</v>
      </c>
      <c r="W6" s="98" t="s">
        <v>141</v>
      </c>
    </row>
    <row r="7" spans="1:23" s="10" customFormat="1" ht="34.5" customHeight="1" x14ac:dyDescent="0.15">
      <c r="A7" s="156" t="s">
        <v>158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47"/>
      <c r="O7" s="147"/>
      <c r="P7" s="147"/>
      <c r="Q7" s="147"/>
      <c r="R7" s="147"/>
      <c r="S7" s="148"/>
      <c r="T7" s="149"/>
      <c r="U7" s="150"/>
      <c r="V7" s="151"/>
      <c r="W7" s="152"/>
    </row>
    <row r="8" spans="1:23" ht="69.5" customHeight="1" outlineLevel="2" x14ac:dyDescent="0.2">
      <c r="A8" s="224" t="s">
        <v>0</v>
      </c>
      <c r="B8" s="225"/>
      <c r="C8" s="225"/>
      <c r="D8" s="225"/>
      <c r="E8" s="226" t="s">
        <v>1</v>
      </c>
      <c r="F8" s="227"/>
      <c r="G8" s="227"/>
      <c r="H8" s="227"/>
      <c r="I8" s="227"/>
      <c r="J8" s="227"/>
      <c r="K8" s="227"/>
      <c r="L8" s="228"/>
      <c r="M8" s="99">
        <v>2.7</v>
      </c>
      <c r="N8" s="102">
        <v>10</v>
      </c>
      <c r="O8" s="103">
        <v>0.1</v>
      </c>
      <c r="P8" s="104">
        <f>M8-O8</f>
        <v>2.6</v>
      </c>
      <c r="Q8" s="105"/>
      <c r="R8" s="101">
        <f>P8*Q8</f>
        <v>0</v>
      </c>
      <c r="S8" s="112">
        <v>100</v>
      </c>
      <c r="T8" s="103">
        <v>0.4</v>
      </c>
      <c r="U8" s="104">
        <v>1.6</v>
      </c>
      <c r="V8" s="100"/>
      <c r="W8" s="101">
        <f>U8*V8</f>
        <v>0</v>
      </c>
    </row>
    <row r="9" spans="1:23" ht="69.5" customHeight="1" outlineLevel="2" x14ac:dyDescent="0.15">
      <c r="A9" s="212" t="s">
        <v>2</v>
      </c>
      <c r="B9" s="213"/>
      <c r="C9" s="213"/>
      <c r="D9" s="213"/>
      <c r="E9" s="158" t="s">
        <v>3</v>
      </c>
      <c r="F9" s="159"/>
      <c r="G9" s="159"/>
      <c r="H9" s="159"/>
      <c r="I9" s="159"/>
      <c r="J9" s="159"/>
      <c r="K9" s="159"/>
      <c r="L9" s="160"/>
      <c r="M9" s="45">
        <v>11</v>
      </c>
      <c r="N9" s="106">
        <v>10</v>
      </c>
      <c r="O9" s="77">
        <v>0.1</v>
      </c>
      <c r="P9" s="78">
        <f>M9-M9*O9</f>
        <v>9.9</v>
      </c>
      <c r="Q9" s="79"/>
      <c r="R9" s="86">
        <f t="shared" ref="R9:R52" si="0">P9*Q9</f>
        <v>0</v>
      </c>
      <c r="S9" s="113">
        <v>50</v>
      </c>
      <c r="T9" s="77">
        <v>0.3</v>
      </c>
      <c r="U9" s="78">
        <f>M9-M9*0.3</f>
        <v>7.7</v>
      </c>
      <c r="V9" s="80"/>
      <c r="W9" s="86">
        <f t="shared" ref="W9:W52" si="1">U9*V9</f>
        <v>0</v>
      </c>
    </row>
    <row r="10" spans="1:23" ht="57" customHeight="1" outlineLevel="2" x14ac:dyDescent="0.15">
      <c r="A10" s="153"/>
      <c r="B10" s="154"/>
      <c r="C10" s="154"/>
      <c r="D10" s="155"/>
      <c r="E10" s="158" t="s">
        <v>4</v>
      </c>
      <c r="F10" s="159"/>
      <c r="G10" s="159"/>
      <c r="H10" s="159"/>
      <c r="I10" s="159"/>
      <c r="J10" s="159"/>
      <c r="K10" s="159"/>
      <c r="L10" s="160"/>
      <c r="M10" s="45">
        <v>8</v>
      </c>
      <c r="N10" s="106">
        <v>10</v>
      </c>
      <c r="O10" s="77">
        <v>0.1</v>
      </c>
      <c r="P10" s="78">
        <f>M10-M10*0.1</f>
        <v>7.2</v>
      </c>
      <c r="Q10" s="79"/>
      <c r="R10" s="86">
        <f t="shared" si="0"/>
        <v>0</v>
      </c>
      <c r="S10" s="113">
        <v>50</v>
      </c>
      <c r="T10" s="77">
        <v>0.3</v>
      </c>
      <c r="U10" s="78">
        <f>M10-M10*0.2</f>
        <v>6.4</v>
      </c>
      <c r="V10" s="80"/>
      <c r="W10" s="86">
        <f t="shared" si="1"/>
        <v>0</v>
      </c>
    </row>
    <row r="11" spans="1:23" ht="69.5" customHeight="1" outlineLevel="2" x14ac:dyDescent="0.15">
      <c r="A11" s="212" t="s">
        <v>5</v>
      </c>
      <c r="B11" s="213"/>
      <c r="C11" s="213"/>
      <c r="D11" s="213"/>
      <c r="E11" s="158" t="s">
        <v>6</v>
      </c>
      <c r="F11" s="159"/>
      <c r="G11" s="159"/>
      <c r="H11" s="159"/>
      <c r="I11" s="159"/>
      <c r="J11" s="159"/>
      <c r="K11" s="159"/>
      <c r="L11" s="160"/>
      <c r="M11" s="45">
        <v>5.5</v>
      </c>
      <c r="N11" s="106">
        <v>3</v>
      </c>
      <c r="O11" s="77">
        <v>0.1</v>
      </c>
      <c r="P11" s="81">
        <f>M11-M11*0.1</f>
        <v>4.95</v>
      </c>
      <c r="Q11" s="79"/>
      <c r="R11" s="86">
        <f t="shared" si="0"/>
        <v>0</v>
      </c>
      <c r="S11" s="113">
        <v>100</v>
      </c>
      <c r="T11" s="77">
        <v>0.2</v>
      </c>
      <c r="U11" s="78">
        <f>M11-M11*0.2</f>
        <v>4.4000000000000004</v>
      </c>
      <c r="V11" s="80"/>
      <c r="W11" s="86">
        <f t="shared" si="1"/>
        <v>0</v>
      </c>
    </row>
    <row r="12" spans="1:23" ht="69.5" customHeight="1" outlineLevel="2" x14ac:dyDescent="0.15">
      <c r="A12" s="212" t="s">
        <v>7</v>
      </c>
      <c r="B12" s="213"/>
      <c r="C12" s="213"/>
      <c r="D12" s="213"/>
      <c r="E12" s="158" t="s">
        <v>8</v>
      </c>
      <c r="F12" s="159"/>
      <c r="G12" s="159"/>
      <c r="H12" s="159"/>
      <c r="I12" s="159"/>
      <c r="J12" s="159"/>
      <c r="K12" s="159"/>
      <c r="L12" s="160"/>
      <c r="M12" s="45">
        <v>5.5</v>
      </c>
      <c r="N12" s="106">
        <v>3</v>
      </c>
      <c r="O12" s="77">
        <v>0.1</v>
      </c>
      <c r="P12" s="81">
        <f t="shared" ref="P12:P13" si="2">M12-M12*0.1</f>
        <v>4.95</v>
      </c>
      <c r="Q12" s="79"/>
      <c r="R12" s="86">
        <f t="shared" si="0"/>
        <v>0</v>
      </c>
      <c r="S12" s="113">
        <v>100</v>
      </c>
      <c r="T12" s="77">
        <v>0.25</v>
      </c>
      <c r="U12" s="82">
        <f>M12-M12*0.25</f>
        <v>4.125</v>
      </c>
      <c r="V12" s="80"/>
      <c r="W12" s="86">
        <f t="shared" si="1"/>
        <v>0</v>
      </c>
    </row>
    <row r="13" spans="1:23" ht="69.5" customHeight="1" outlineLevel="2" x14ac:dyDescent="0.15">
      <c r="A13" s="212" t="s">
        <v>9</v>
      </c>
      <c r="B13" s="213"/>
      <c r="C13" s="213"/>
      <c r="D13" s="213"/>
      <c r="E13" s="158" t="s">
        <v>10</v>
      </c>
      <c r="F13" s="159"/>
      <c r="G13" s="159"/>
      <c r="H13" s="159"/>
      <c r="I13" s="159"/>
      <c r="J13" s="159"/>
      <c r="K13" s="159"/>
      <c r="L13" s="160"/>
      <c r="M13" s="45">
        <v>5.5</v>
      </c>
      <c r="N13" s="106">
        <v>3</v>
      </c>
      <c r="O13" s="77">
        <v>0.1</v>
      </c>
      <c r="P13" s="81">
        <f t="shared" si="2"/>
        <v>4.95</v>
      </c>
      <c r="Q13" s="79"/>
      <c r="R13" s="86">
        <f t="shared" si="0"/>
        <v>0</v>
      </c>
      <c r="S13" s="113">
        <v>100</v>
      </c>
      <c r="T13" s="77">
        <v>0.2</v>
      </c>
      <c r="U13" s="78">
        <f t="shared" ref="U13" si="3">M13-M13*0.2</f>
        <v>4.4000000000000004</v>
      </c>
      <c r="V13" s="80"/>
      <c r="W13" s="86">
        <f t="shared" si="1"/>
        <v>0</v>
      </c>
    </row>
    <row r="14" spans="1:23" ht="69.5" customHeight="1" outlineLevel="2" x14ac:dyDescent="0.15">
      <c r="A14" s="212" t="s">
        <v>11</v>
      </c>
      <c r="B14" s="213"/>
      <c r="C14" s="213"/>
      <c r="D14" s="213"/>
      <c r="E14" s="158" t="s">
        <v>12</v>
      </c>
      <c r="F14" s="159"/>
      <c r="G14" s="159"/>
      <c r="H14" s="159"/>
      <c r="I14" s="159"/>
      <c r="J14" s="159"/>
      <c r="K14" s="159"/>
      <c r="L14" s="160"/>
      <c r="M14" s="45">
        <v>1</v>
      </c>
      <c r="N14" s="106">
        <v>100</v>
      </c>
      <c r="O14" s="77">
        <v>0.2</v>
      </c>
      <c r="P14" s="78">
        <f>M14-M14*0.2</f>
        <v>0.8</v>
      </c>
      <c r="Q14" s="79"/>
      <c r="R14" s="86">
        <f t="shared" si="0"/>
        <v>0</v>
      </c>
      <c r="S14" s="113">
        <v>200</v>
      </c>
      <c r="T14" s="77">
        <v>0.4</v>
      </c>
      <c r="U14" s="78">
        <f>M14-M14*0.4</f>
        <v>0.6</v>
      </c>
      <c r="V14" s="80"/>
      <c r="W14" s="86">
        <f t="shared" si="1"/>
        <v>0</v>
      </c>
    </row>
    <row r="15" spans="1:23" ht="49" customHeight="1" outlineLevel="2" x14ac:dyDescent="0.15">
      <c r="A15" s="153"/>
      <c r="B15" s="154"/>
      <c r="C15" s="154"/>
      <c r="D15" s="155"/>
      <c r="E15" s="158" t="s">
        <v>13</v>
      </c>
      <c r="F15" s="159"/>
      <c r="G15" s="159"/>
      <c r="H15" s="159"/>
      <c r="I15" s="159"/>
      <c r="J15" s="159"/>
      <c r="K15" s="159"/>
      <c r="L15" s="160"/>
      <c r="M15" s="45">
        <v>1.5</v>
      </c>
      <c r="N15" s="106">
        <v>50</v>
      </c>
      <c r="O15" s="77">
        <v>0.2</v>
      </c>
      <c r="P15" s="78">
        <f>M15-M15*0.2</f>
        <v>1.2</v>
      </c>
      <c r="Q15" s="79"/>
      <c r="R15" s="86">
        <f t="shared" si="0"/>
        <v>0</v>
      </c>
      <c r="S15" s="113">
        <v>100</v>
      </c>
      <c r="T15" s="77">
        <v>0.3</v>
      </c>
      <c r="U15" s="78">
        <f>M15-M15*0.3</f>
        <v>1.05</v>
      </c>
      <c r="V15" s="80"/>
      <c r="W15" s="86">
        <f t="shared" si="1"/>
        <v>0</v>
      </c>
    </row>
    <row r="16" spans="1:23" ht="69.5" customHeight="1" outlineLevel="2" x14ac:dyDescent="0.15">
      <c r="A16" s="212" t="s">
        <v>14</v>
      </c>
      <c r="B16" s="213"/>
      <c r="C16" s="213"/>
      <c r="D16" s="213"/>
      <c r="E16" s="158" t="s">
        <v>15</v>
      </c>
      <c r="F16" s="159"/>
      <c r="G16" s="159"/>
      <c r="H16" s="159"/>
      <c r="I16" s="159"/>
      <c r="J16" s="159"/>
      <c r="K16" s="159"/>
      <c r="L16" s="160"/>
      <c r="M16" s="45">
        <v>13.7</v>
      </c>
      <c r="N16" s="106">
        <v>10</v>
      </c>
      <c r="O16" s="77">
        <v>0.05</v>
      </c>
      <c r="P16" s="78">
        <v>13</v>
      </c>
      <c r="Q16" s="79"/>
      <c r="R16" s="86">
        <f t="shared" si="0"/>
        <v>0</v>
      </c>
      <c r="S16" s="113">
        <v>20</v>
      </c>
      <c r="T16" s="77">
        <v>0.16</v>
      </c>
      <c r="U16" s="78">
        <v>11.5</v>
      </c>
      <c r="V16" s="80"/>
      <c r="W16" s="86">
        <f t="shared" si="1"/>
        <v>0</v>
      </c>
    </row>
    <row r="17" spans="1:23" ht="69.5" customHeight="1" outlineLevel="2" x14ac:dyDescent="0.15">
      <c r="A17" s="212" t="s">
        <v>16</v>
      </c>
      <c r="B17" s="213"/>
      <c r="C17" s="213"/>
      <c r="D17" s="213"/>
      <c r="E17" s="158" t="s">
        <v>17</v>
      </c>
      <c r="F17" s="159"/>
      <c r="G17" s="159"/>
      <c r="H17" s="159"/>
      <c r="I17" s="159"/>
      <c r="J17" s="159"/>
      <c r="K17" s="159"/>
      <c r="L17" s="160"/>
      <c r="M17" s="45">
        <v>12.9</v>
      </c>
      <c r="N17" s="106">
        <v>5</v>
      </c>
      <c r="O17" s="77">
        <v>0.1</v>
      </c>
      <c r="P17" s="78">
        <f>M17-M17*0.1</f>
        <v>11.61</v>
      </c>
      <c r="Q17" s="79"/>
      <c r="R17" s="86">
        <f t="shared" si="0"/>
        <v>0</v>
      </c>
      <c r="S17" s="113">
        <v>10</v>
      </c>
      <c r="T17" s="77">
        <v>0.15</v>
      </c>
      <c r="U17" s="78">
        <v>11</v>
      </c>
      <c r="V17" s="80"/>
      <c r="W17" s="86">
        <f t="shared" si="1"/>
        <v>0</v>
      </c>
    </row>
    <row r="18" spans="1:23" ht="69.5" customHeight="1" outlineLevel="2" x14ac:dyDescent="0.15">
      <c r="A18" s="212" t="s">
        <v>18</v>
      </c>
      <c r="B18" s="213"/>
      <c r="C18" s="213"/>
      <c r="D18" s="213"/>
      <c r="E18" s="158" t="s">
        <v>19</v>
      </c>
      <c r="F18" s="159"/>
      <c r="G18" s="159"/>
      <c r="H18" s="159"/>
      <c r="I18" s="159"/>
      <c r="J18" s="159"/>
      <c r="K18" s="159"/>
      <c r="L18" s="160"/>
      <c r="M18" s="45">
        <v>29.2</v>
      </c>
      <c r="N18" s="106">
        <v>5</v>
      </c>
      <c r="O18" s="77">
        <v>0.1</v>
      </c>
      <c r="P18" s="78">
        <f t="shared" ref="P18:P19" si="4">M18-M18*0.1</f>
        <v>26.28</v>
      </c>
      <c r="Q18" s="79"/>
      <c r="R18" s="86">
        <f t="shared" si="0"/>
        <v>0</v>
      </c>
      <c r="S18" s="113">
        <v>10</v>
      </c>
      <c r="T18" s="77">
        <v>0.15</v>
      </c>
      <c r="U18" s="78">
        <v>25</v>
      </c>
      <c r="V18" s="80"/>
      <c r="W18" s="86">
        <f t="shared" si="1"/>
        <v>0</v>
      </c>
    </row>
    <row r="19" spans="1:23" ht="48" customHeight="1" outlineLevel="2" x14ac:dyDescent="0.15">
      <c r="A19" s="153"/>
      <c r="B19" s="154"/>
      <c r="C19" s="154"/>
      <c r="D19" s="155"/>
      <c r="E19" s="158" t="s">
        <v>151</v>
      </c>
      <c r="F19" s="159"/>
      <c r="G19" s="159"/>
      <c r="H19" s="159"/>
      <c r="I19" s="159"/>
      <c r="J19" s="159"/>
      <c r="K19" s="159"/>
      <c r="L19" s="160"/>
      <c r="M19" s="45">
        <v>30</v>
      </c>
      <c r="N19" s="106">
        <v>3</v>
      </c>
      <c r="O19" s="77">
        <v>0.1</v>
      </c>
      <c r="P19" s="78">
        <f t="shared" si="4"/>
        <v>27</v>
      </c>
      <c r="Q19" s="79"/>
      <c r="R19" s="86">
        <f t="shared" si="0"/>
        <v>0</v>
      </c>
      <c r="S19" s="113">
        <v>5</v>
      </c>
      <c r="T19" s="77">
        <v>0.15</v>
      </c>
      <c r="U19" s="78">
        <v>25</v>
      </c>
      <c r="V19" s="80"/>
      <c r="W19" s="86">
        <f t="shared" si="1"/>
        <v>0</v>
      </c>
    </row>
    <row r="20" spans="1:23" ht="48" customHeight="1" outlineLevel="2" x14ac:dyDescent="0.15">
      <c r="A20" s="212"/>
      <c r="B20" s="213"/>
      <c r="C20" s="213"/>
      <c r="D20" s="213"/>
      <c r="E20" s="158" t="s">
        <v>20</v>
      </c>
      <c r="F20" s="159"/>
      <c r="G20" s="159"/>
      <c r="H20" s="159"/>
      <c r="I20" s="159"/>
      <c r="J20" s="159"/>
      <c r="K20" s="159"/>
      <c r="L20" s="160"/>
      <c r="M20" s="45">
        <v>3.5</v>
      </c>
      <c r="N20" s="106">
        <v>20</v>
      </c>
      <c r="O20" s="77">
        <v>0.15</v>
      </c>
      <c r="P20" s="78">
        <v>3</v>
      </c>
      <c r="Q20" s="79"/>
      <c r="R20" s="86">
        <f t="shared" si="0"/>
        <v>0</v>
      </c>
      <c r="S20" s="113">
        <v>50</v>
      </c>
      <c r="T20" s="77">
        <v>0.3</v>
      </c>
      <c r="U20" s="78">
        <v>2.5</v>
      </c>
      <c r="V20" s="80"/>
      <c r="W20" s="86">
        <f t="shared" si="1"/>
        <v>0</v>
      </c>
    </row>
    <row r="21" spans="1:23" ht="48" customHeight="1" outlineLevel="2" x14ac:dyDescent="0.15">
      <c r="A21" s="153"/>
      <c r="B21" s="154"/>
      <c r="C21" s="154"/>
      <c r="D21" s="155"/>
      <c r="E21" s="158" t="s">
        <v>21</v>
      </c>
      <c r="F21" s="159"/>
      <c r="G21" s="159"/>
      <c r="H21" s="159"/>
      <c r="I21" s="159"/>
      <c r="J21" s="159"/>
      <c r="K21" s="159"/>
      <c r="L21" s="160"/>
      <c r="M21" s="45">
        <v>30</v>
      </c>
      <c r="N21" s="106">
        <v>2</v>
      </c>
      <c r="O21" s="77">
        <v>0.1</v>
      </c>
      <c r="P21" s="78">
        <v>27</v>
      </c>
      <c r="Q21" s="79"/>
      <c r="R21" s="86">
        <f t="shared" si="0"/>
        <v>0</v>
      </c>
      <c r="S21" s="113">
        <v>5</v>
      </c>
      <c r="T21" s="77">
        <v>0.15</v>
      </c>
      <c r="U21" s="78">
        <v>25</v>
      </c>
      <c r="V21" s="80"/>
      <c r="W21" s="86">
        <f t="shared" si="1"/>
        <v>0</v>
      </c>
    </row>
    <row r="22" spans="1:23" ht="69.5" customHeight="1" outlineLevel="2" x14ac:dyDescent="0.15">
      <c r="A22" s="212" t="s">
        <v>22</v>
      </c>
      <c r="B22" s="213"/>
      <c r="C22" s="213"/>
      <c r="D22" s="213"/>
      <c r="E22" s="158" t="s">
        <v>23</v>
      </c>
      <c r="F22" s="159"/>
      <c r="G22" s="159"/>
      <c r="H22" s="159"/>
      <c r="I22" s="159"/>
      <c r="J22" s="159"/>
      <c r="K22" s="159"/>
      <c r="L22" s="160"/>
      <c r="M22" s="45">
        <v>2.7</v>
      </c>
      <c r="N22" s="106">
        <v>10</v>
      </c>
      <c r="O22" s="77">
        <v>0.1</v>
      </c>
      <c r="P22" s="78">
        <f>M22-M22*0.1</f>
        <v>2.4300000000000002</v>
      </c>
      <c r="Q22" s="79"/>
      <c r="R22" s="86">
        <f t="shared" si="0"/>
        <v>0</v>
      </c>
      <c r="S22" s="113">
        <v>20</v>
      </c>
      <c r="T22" s="77">
        <v>0.2</v>
      </c>
      <c r="U22" s="78">
        <f>M22-M22*0.2</f>
        <v>2.16</v>
      </c>
      <c r="V22" s="80"/>
      <c r="W22" s="86">
        <f t="shared" si="1"/>
        <v>0</v>
      </c>
    </row>
    <row r="23" spans="1:23" ht="62" customHeight="1" outlineLevel="2" x14ac:dyDescent="0.15">
      <c r="A23" s="161"/>
      <c r="B23" s="162"/>
      <c r="C23" s="162"/>
      <c r="D23" s="163"/>
      <c r="E23" s="158" t="s">
        <v>24</v>
      </c>
      <c r="F23" s="159"/>
      <c r="G23" s="159"/>
      <c r="H23" s="159"/>
      <c r="I23" s="159"/>
      <c r="J23" s="159"/>
      <c r="K23" s="159"/>
      <c r="L23" s="160"/>
      <c r="M23" s="45">
        <v>5</v>
      </c>
      <c r="N23" s="106">
        <v>10</v>
      </c>
      <c r="O23" s="77">
        <v>0.1</v>
      </c>
      <c r="P23" s="78">
        <f>M23-M23*0.1</f>
        <v>4.5</v>
      </c>
      <c r="Q23" s="79"/>
      <c r="R23" s="86">
        <f t="shared" si="0"/>
        <v>0</v>
      </c>
      <c r="S23" s="113">
        <v>20</v>
      </c>
      <c r="T23" s="77">
        <v>0.2</v>
      </c>
      <c r="U23" s="78">
        <f>M23-M23*0.2</f>
        <v>4</v>
      </c>
      <c r="V23" s="80"/>
      <c r="W23" s="86">
        <f t="shared" si="1"/>
        <v>0</v>
      </c>
    </row>
    <row r="24" spans="1:23" ht="69.5" customHeight="1" outlineLevel="2" x14ac:dyDescent="0.15">
      <c r="A24" s="212" t="s">
        <v>25</v>
      </c>
      <c r="B24" s="213"/>
      <c r="C24" s="213"/>
      <c r="D24" s="213"/>
      <c r="E24" s="158" t="s">
        <v>26</v>
      </c>
      <c r="F24" s="159"/>
      <c r="G24" s="159"/>
      <c r="H24" s="159"/>
      <c r="I24" s="159"/>
      <c r="J24" s="159"/>
      <c r="K24" s="159"/>
      <c r="L24" s="160"/>
      <c r="M24" s="45">
        <v>2</v>
      </c>
      <c r="N24" s="106">
        <v>20</v>
      </c>
      <c r="O24" s="77">
        <v>0.05</v>
      </c>
      <c r="P24" s="78">
        <f>M24-M24*0.05</f>
        <v>1.9</v>
      </c>
      <c r="Q24" s="79"/>
      <c r="R24" s="86">
        <f t="shared" si="0"/>
        <v>0</v>
      </c>
      <c r="S24" s="113">
        <v>50</v>
      </c>
      <c r="T24" s="77">
        <v>0.15</v>
      </c>
      <c r="U24" s="78">
        <f>M24-M24*0.15</f>
        <v>1.7</v>
      </c>
      <c r="V24" s="80"/>
      <c r="W24" s="86">
        <f t="shared" si="1"/>
        <v>0</v>
      </c>
    </row>
    <row r="25" spans="1:23" ht="69.5" customHeight="1" outlineLevel="2" x14ac:dyDescent="0.15">
      <c r="A25" s="212" t="s">
        <v>27</v>
      </c>
      <c r="B25" s="213"/>
      <c r="C25" s="213"/>
      <c r="D25" s="213"/>
      <c r="E25" s="158" t="s">
        <v>28</v>
      </c>
      <c r="F25" s="159"/>
      <c r="G25" s="159"/>
      <c r="H25" s="159"/>
      <c r="I25" s="159"/>
      <c r="J25" s="159"/>
      <c r="K25" s="159"/>
      <c r="L25" s="160"/>
      <c r="M25" s="45">
        <v>6</v>
      </c>
      <c r="N25" s="106">
        <v>10</v>
      </c>
      <c r="O25" s="77">
        <v>0.05</v>
      </c>
      <c r="P25" s="78">
        <f>M25-M25*0.05</f>
        <v>5.7</v>
      </c>
      <c r="Q25" s="79"/>
      <c r="R25" s="86">
        <f t="shared" si="0"/>
        <v>0</v>
      </c>
      <c r="S25" s="113">
        <v>50</v>
      </c>
      <c r="T25" s="77">
        <v>0.1</v>
      </c>
      <c r="U25" s="78">
        <f>M25-M25*0.1</f>
        <v>5.4</v>
      </c>
      <c r="V25" s="80"/>
      <c r="W25" s="86">
        <f t="shared" si="1"/>
        <v>0</v>
      </c>
    </row>
    <row r="26" spans="1:23" ht="69.5" customHeight="1" outlineLevel="2" x14ac:dyDescent="0.15">
      <c r="A26" s="212" t="s">
        <v>29</v>
      </c>
      <c r="B26" s="213"/>
      <c r="C26" s="213"/>
      <c r="D26" s="213"/>
      <c r="E26" s="158" t="s">
        <v>30</v>
      </c>
      <c r="F26" s="159"/>
      <c r="G26" s="159"/>
      <c r="H26" s="159"/>
      <c r="I26" s="159"/>
      <c r="J26" s="159"/>
      <c r="K26" s="159"/>
      <c r="L26" s="160"/>
      <c r="M26" s="45">
        <v>0.7</v>
      </c>
      <c r="N26" s="106">
        <v>50</v>
      </c>
      <c r="O26" s="77">
        <v>0.15</v>
      </c>
      <c r="P26" s="78">
        <f>M26-M26*0.15</f>
        <v>0.59499999999999997</v>
      </c>
      <c r="Q26" s="79"/>
      <c r="R26" s="86">
        <f t="shared" si="0"/>
        <v>0</v>
      </c>
      <c r="S26" s="113">
        <v>100</v>
      </c>
      <c r="T26" s="77">
        <v>0.25</v>
      </c>
      <c r="U26" s="78">
        <f>M26-M26*0.25</f>
        <v>0.52499999999999991</v>
      </c>
      <c r="V26" s="80"/>
      <c r="W26" s="86">
        <f t="shared" si="1"/>
        <v>0</v>
      </c>
    </row>
    <row r="27" spans="1:23" ht="69.5" customHeight="1" outlineLevel="2" x14ac:dyDescent="0.15">
      <c r="A27" s="212" t="s">
        <v>31</v>
      </c>
      <c r="B27" s="213"/>
      <c r="C27" s="213"/>
      <c r="D27" s="213"/>
      <c r="E27" s="158" t="s">
        <v>32</v>
      </c>
      <c r="F27" s="159"/>
      <c r="G27" s="159"/>
      <c r="H27" s="159"/>
      <c r="I27" s="159"/>
      <c r="J27" s="159"/>
      <c r="K27" s="159"/>
      <c r="L27" s="160"/>
      <c r="M27" s="45">
        <v>6.5</v>
      </c>
      <c r="N27" s="106">
        <v>50</v>
      </c>
      <c r="O27" s="77">
        <v>0.1</v>
      </c>
      <c r="P27" s="78">
        <f>M27-M27*0.1</f>
        <v>5.85</v>
      </c>
      <c r="Q27" s="79"/>
      <c r="R27" s="86">
        <f t="shared" si="0"/>
        <v>0</v>
      </c>
      <c r="S27" s="113">
        <v>100</v>
      </c>
      <c r="T27" s="77">
        <v>0.2</v>
      </c>
      <c r="U27" s="83">
        <f>M27-M27*0.2</f>
        <v>5.2</v>
      </c>
      <c r="V27" s="80"/>
      <c r="W27" s="86">
        <f t="shared" si="1"/>
        <v>0</v>
      </c>
    </row>
    <row r="28" spans="1:23" ht="52" customHeight="1" outlineLevel="2" x14ac:dyDescent="0.15">
      <c r="A28" s="153"/>
      <c r="B28" s="154"/>
      <c r="C28" s="154"/>
      <c r="D28" s="155"/>
      <c r="E28" s="158" t="s">
        <v>33</v>
      </c>
      <c r="F28" s="159"/>
      <c r="G28" s="159"/>
      <c r="H28" s="159"/>
      <c r="I28" s="159"/>
      <c r="J28" s="159"/>
      <c r="K28" s="159"/>
      <c r="L28" s="160"/>
      <c r="M28" s="45">
        <v>12</v>
      </c>
      <c r="N28" s="106">
        <v>10</v>
      </c>
      <c r="O28" s="77">
        <v>0.1</v>
      </c>
      <c r="P28" s="78">
        <f>M28-M28*0.1</f>
        <v>10.8</v>
      </c>
      <c r="Q28" s="79"/>
      <c r="R28" s="86">
        <f t="shared" si="0"/>
        <v>0</v>
      </c>
      <c r="S28" s="113">
        <v>20</v>
      </c>
      <c r="T28" s="77">
        <v>0.2</v>
      </c>
      <c r="U28" s="83">
        <f>M28-M28*0.2</f>
        <v>9.6</v>
      </c>
      <c r="V28" s="80"/>
      <c r="W28" s="86">
        <f t="shared" si="1"/>
        <v>0</v>
      </c>
    </row>
    <row r="29" spans="1:23" ht="69" customHeight="1" outlineLevel="2" x14ac:dyDescent="0.15">
      <c r="A29" s="87"/>
      <c r="B29" s="1"/>
      <c r="C29" s="1"/>
      <c r="D29" s="2"/>
      <c r="E29" s="158" t="s">
        <v>34</v>
      </c>
      <c r="F29" s="159"/>
      <c r="G29" s="159"/>
      <c r="H29" s="159"/>
      <c r="I29" s="159"/>
      <c r="J29" s="159"/>
      <c r="K29" s="159"/>
      <c r="L29" s="160"/>
      <c r="M29" s="45">
        <v>37.799999999999997</v>
      </c>
      <c r="N29" s="106">
        <v>2</v>
      </c>
      <c r="O29" s="77">
        <v>0.05</v>
      </c>
      <c r="P29" s="82">
        <f>M29-M29*0.05</f>
        <v>35.909999999999997</v>
      </c>
      <c r="Q29" s="79"/>
      <c r="R29" s="86">
        <f t="shared" si="0"/>
        <v>0</v>
      </c>
      <c r="S29" s="113">
        <v>5</v>
      </c>
      <c r="T29" s="77">
        <v>0.1</v>
      </c>
      <c r="U29" s="82">
        <f>M29-M29*0.1</f>
        <v>34.019999999999996</v>
      </c>
      <c r="V29" s="80"/>
      <c r="W29" s="86">
        <f t="shared" si="1"/>
        <v>0</v>
      </c>
    </row>
    <row r="30" spans="1:23" ht="69.5" customHeight="1" outlineLevel="2" x14ac:dyDescent="0.15">
      <c r="A30" s="212" t="s">
        <v>35</v>
      </c>
      <c r="B30" s="213"/>
      <c r="C30" s="213"/>
      <c r="D30" s="213"/>
      <c r="E30" s="158" t="s">
        <v>36</v>
      </c>
      <c r="F30" s="159"/>
      <c r="G30" s="159"/>
      <c r="H30" s="159"/>
      <c r="I30" s="159"/>
      <c r="J30" s="159"/>
      <c r="K30" s="159"/>
      <c r="L30" s="160"/>
      <c r="M30" s="45">
        <v>40.5</v>
      </c>
      <c r="N30" s="106">
        <v>2</v>
      </c>
      <c r="O30" s="77">
        <v>0.05</v>
      </c>
      <c r="P30" s="82">
        <f>M30-M30*0.05</f>
        <v>38.475000000000001</v>
      </c>
      <c r="Q30" s="79"/>
      <c r="R30" s="86">
        <f t="shared" si="0"/>
        <v>0</v>
      </c>
      <c r="S30" s="113">
        <v>5</v>
      </c>
      <c r="T30" s="77">
        <v>0.1</v>
      </c>
      <c r="U30" s="82">
        <f>M30-M30*0.1</f>
        <v>36.450000000000003</v>
      </c>
      <c r="V30" s="80"/>
      <c r="W30" s="86">
        <f t="shared" si="1"/>
        <v>0</v>
      </c>
    </row>
    <row r="31" spans="1:23" ht="69.5" customHeight="1" outlineLevel="2" x14ac:dyDescent="0.15">
      <c r="A31" s="212" t="s">
        <v>37</v>
      </c>
      <c r="B31" s="213"/>
      <c r="C31" s="213"/>
      <c r="D31" s="213"/>
      <c r="E31" s="158" t="s">
        <v>38</v>
      </c>
      <c r="F31" s="159"/>
      <c r="G31" s="159"/>
      <c r="H31" s="159"/>
      <c r="I31" s="159"/>
      <c r="J31" s="159"/>
      <c r="K31" s="159"/>
      <c r="L31" s="160"/>
      <c r="M31" s="45">
        <v>16</v>
      </c>
      <c r="N31" s="106">
        <v>20</v>
      </c>
      <c r="O31" s="77">
        <v>0.05</v>
      </c>
      <c r="P31" s="82">
        <f t="shared" ref="P31:P32" si="5">M31-M31*0.05</f>
        <v>15.2</v>
      </c>
      <c r="Q31" s="79"/>
      <c r="R31" s="86">
        <f t="shared" si="0"/>
        <v>0</v>
      </c>
      <c r="S31" s="113">
        <v>50</v>
      </c>
      <c r="T31" s="77">
        <v>0.15</v>
      </c>
      <c r="U31" s="82">
        <f>M31-M31*0.15</f>
        <v>13.6</v>
      </c>
      <c r="V31" s="80"/>
      <c r="W31" s="86">
        <f t="shared" si="1"/>
        <v>0</v>
      </c>
    </row>
    <row r="32" spans="1:23" ht="69.5" customHeight="1" outlineLevel="2" x14ac:dyDescent="0.15">
      <c r="A32" s="212" t="s">
        <v>39</v>
      </c>
      <c r="B32" s="213"/>
      <c r="C32" s="213"/>
      <c r="D32" s="213"/>
      <c r="E32" s="158" t="s">
        <v>40</v>
      </c>
      <c r="F32" s="159"/>
      <c r="G32" s="159"/>
      <c r="H32" s="159"/>
      <c r="I32" s="159"/>
      <c r="J32" s="159"/>
      <c r="K32" s="159"/>
      <c r="L32" s="160"/>
      <c r="M32" s="45">
        <v>16</v>
      </c>
      <c r="N32" s="106">
        <v>20</v>
      </c>
      <c r="O32" s="77">
        <v>0.05</v>
      </c>
      <c r="P32" s="82">
        <f t="shared" si="5"/>
        <v>15.2</v>
      </c>
      <c r="Q32" s="79"/>
      <c r="R32" s="86">
        <f t="shared" si="0"/>
        <v>0</v>
      </c>
      <c r="S32" s="113">
        <v>50</v>
      </c>
      <c r="T32" s="77">
        <v>0.15</v>
      </c>
      <c r="U32" s="82">
        <f t="shared" ref="U32" si="6">M32-M32*0.15</f>
        <v>13.6</v>
      </c>
      <c r="V32" s="80"/>
      <c r="W32" s="86">
        <f t="shared" si="1"/>
        <v>0</v>
      </c>
    </row>
    <row r="33" spans="1:23" ht="69.5" customHeight="1" outlineLevel="2" x14ac:dyDescent="0.15">
      <c r="A33" s="212" t="s">
        <v>41</v>
      </c>
      <c r="B33" s="213"/>
      <c r="C33" s="213"/>
      <c r="D33" s="213"/>
      <c r="E33" s="158" t="s">
        <v>42</v>
      </c>
      <c r="F33" s="159"/>
      <c r="G33" s="159"/>
      <c r="H33" s="159"/>
      <c r="I33" s="159"/>
      <c r="J33" s="159"/>
      <c r="K33" s="159"/>
      <c r="L33" s="160"/>
      <c r="M33" s="45">
        <v>17</v>
      </c>
      <c r="N33" s="106">
        <v>20</v>
      </c>
      <c r="O33" s="77">
        <v>0.09</v>
      </c>
      <c r="P33" s="82">
        <f>M33-M33*0.09</f>
        <v>15.47</v>
      </c>
      <c r="Q33" s="79"/>
      <c r="R33" s="86">
        <f t="shared" si="0"/>
        <v>0</v>
      </c>
      <c r="S33" s="113">
        <v>50</v>
      </c>
      <c r="T33" s="77">
        <v>0.2</v>
      </c>
      <c r="U33" s="82">
        <f>M33-M33*0.2</f>
        <v>13.6</v>
      </c>
      <c r="V33" s="80"/>
      <c r="W33" s="86">
        <f t="shared" si="1"/>
        <v>0</v>
      </c>
    </row>
    <row r="34" spans="1:23" ht="51" customHeight="1" outlineLevel="2" x14ac:dyDescent="0.15">
      <c r="A34" s="153"/>
      <c r="B34" s="154"/>
      <c r="C34" s="154"/>
      <c r="D34" s="155"/>
      <c r="E34" s="158" t="s">
        <v>43</v>
      </c>
      <c r="F34" s="159"/>
      <c r="G34" s="159"/>
      <c r="H34" s="159"/>
      <c r="I34" s="159"/>
      <c r="J34" s="159"/>
      <c r="K34" s="159"/>
      <c r="L34" s="160"/>
      <c r="M34" s="45">
        <v>675</v>
      </c>
      <c r="N34" s="106">
        <v>2</v>
      </c>
      <c r="O34" s="77">
        <v>0.05</v>
      </c>
      <c r="P34" s="84">
        <v>640</v>
      </c>
      <c r="Q34" s="79"/>
      <c r="R34" s="86">
        <f t="shared" si="0"/>
        <v>0</v>
      </c>
      <c r="S34" s="113">
        <v>5</v>
      </c>
      <c r="T34" s="77">
        <v>0.15</v>
      </c>
      <c r="U34" s="83">
        <v>575</v>
      </c>
      <c r="V34" s="80"/>
      <c r="W34" s="86">
        <f t="shared" si="1"/>
        <v>0</v>
      </c>
    </row>
    <row r="35" spans="1:23" ht="52" customHeight="1" outlineLevel="2" x14ac:dyDescent="0.15">
      <c r="A35" s="153"/>
      <c r="B35" s="154"/>
      <c r="C35" s="154"/>
      <c r="D35" s="155"/>
      <c r="E35" s="158" t="s">
        <v>44</v>
      </c>
      <c r="F35" s="159"/>
      <c r="G35" s="159"/>
      <c r="H35" s="159"/>
      <c r="I35" s="159"/>
      <c r="J35" s="159"/>
      <c r="K35" s="159"/>
      <c r="L35" s="160"/>
      <c r="M35" s="45">
        <v>730</v>
      </c>
      <c r="N35" s="106">
        <v>2</v>
      </c>
      <c r="O35" s="77">
        <v>0.05</v>
      </c>
      <c r="P35" s="84">
        <v>695</v>
      </c>
      <c r="Q35" s="79"/>
      <c r="R35" s="86">
        <f t="shared" si="0"/>
        <v>0</v>
      </c>
      <c r="S35" s="113">
        <v>5</v>
      </c>
      <c r="T35" s="77">
        <v>0.15</v>
      </c>
      <c r="U35" s="83">
        <v>620</v>
      </c>
      <c r="V35" s="80"/>
      <c r="W35" s="86">
        <f t="shared" si="1"/>
        <v>0</v>
      </c>
    </row>
    <row r="36" spans="1:23" ht="69.5" customHeight="1" outlineLevel="2" x14ac:dyDescent="0.15">
      <c r="A36" s="212" t="s">
        <v>45</v>
      </c>
      <c r="B36" s="213"/>
      <c r="C36" s="213"/>
      <c r="D36" s="213"/>
      <c r="E36" s="158" t="s">
        <v>46</v>
      </c>
      <c r="F36" s="159"/>
      <c r="G36" s="159"/>
      <c r="H36" s="159"/>
      <c r="I36" s="159"/>
      <c r="J36" s="159"/>
      <c r="K36" s="159"/>
      <c r="L36" s="160"/>
      <c r="M36" s="45">
        <v>6.5</v>
      </c>
      <c r="N36" s="106">
        <v>50</v>
      </c>
      <c r="O36" s="77">
        <v>0.1</v>
      </c>
      <c r="P36" s="85">
        <f>M36-M36*0.1</f>
        <v>5.85</v>
      </c>
      <c r="Q36" s="79"/>
      <c r="R36" s="86">
        <f t="shared" si="0"/>
        <v>0</v>
      </c>
      <c r="S36" s="113">
        <v>100</v>
      </c>
      <c r="T36" s="77">
        <v>0.2</v>
      </c>
      <c r="U36" s="83">
        <f t="shared" ref="U36:U41" si="7">M36-M36*0.2</f>
        <v>5.2</v>
      </c>
      <c r="V36" s="80"/>
      <c r="W36" s="86">
        <f t="shared" si="1"/>
        <v>0</v>
      </c>
    </row>
    <row r="37" spans="1:23" ht="66" customHeight="1" outlineLevel="2" x14ac:dyDescent="0.15">
      <c r="A37" s="153"/>
      <c r="B37" s="154"/>
      <c r="C37" s="154"/>
      <c r="D37" s="155"/>
      <c r="E37" s="158" t="s">
        <v>47</v>
      </c>
      <c r="F37" s="159"/>
      <c r="G37" s="159"/>
      <c r="H37" s="159"/>
      <c r="I37" s="159"/>
      <c r="J37" s="159"/>
      <c r="K37" s="159"/>
      <c r="L37" s="160"/>
      <c r="M37" s="45">
        <v>9</v>
      </c>
      <c r="N37" s="106">
        <v>20</v>
      </c>
      <c r="O37" s="77">
        <v>0.1</v>
      </c>
      <c r="P37" s="85">
        <f t="shared" ref="P37:P49" si="8">M37-M37*0.1</f>
        <v>8.1</v>
      </c>
      <c r="Q37" s="79"/>
      <c r="R37" s="86">
        <f t="shared" si="0"/>
        <v>0</v>
      </c>
      <c r="S37" s="113">
        <v>50</v>
      </c>
      <c r="T37" s="77">
        <v>0.2</v>
      </c>
      <c r="U37" s="83">
        <f t="shared" si="7"/>
        <v>7.2</v>
      </c>
      <c r="V37" s="80"/>
      <c r="W37" s="86">
        <f t="shared" si="1"/>
        <v>0</v>
      </c>
    </row>
    <row r="38" spans="1:23" ht="69.5" customHeight="1" outlineLevel="2" x14ac:dyDescent="0.15">
      <c r="A38" s="212"/>
      <c r="B38" s="213"/>
      <c r="C38" s="213"/>
      <c r="D38" s="213"/>
      <c r="E38" s="158" t="s">
        <v>48</v>
      </c>
      <c r="F38" s="159"/>
      <c r="G38" s="159"/>
      <c r="H38" s="159"/>
      <c r="I38" s="159"/>
      <c r="J38" s="159"/>
      <c r="K38" s="159"/>
      <c r="L38" s="160"/>
      <c r="M38" s="45">
        <v>6</v>
      </c>
      <c r="N38" s="106">
        <v>50</v>
      </c>
      <c r="O38" s="77">
        <v>0.1</v>
      </c>
      <c r="P38" s="85">
        <f t="shared" si="8"/>
        <v>5.4</v>
      </c>
      <c r="Q38" s="79"/>
      <c r="R38" s="86">
        <f t="shared" si="0"/>
        <v>0</v>
      </c>
      <c r="S38" s="113">
        <v>100</v>
      </c>
      <c r="T38" s="77">
        <v>0.2</v>
      </c>
      <c r="U38" s="83">
        <f t="shared" si="7"/>
        <v>4.8</v>
      </c>
      <c r="V38" s="80"/>
      <c r="W38" s="86">
        <f t="shared" si="1"/>
        <v>0</v>
      </c>
    </row>
    <row r="39" spans="1:23" ht="69.5" customHeight="1" outlineLevel="2" x14ac:dyDescent="0.15">
      <c r="A39" s="153"/>
      <c r="B39" s="154"/>
      <c r="C39" s="154"/>
      <c r="D39" s="155"/>
      <c r="E39" s="158" t="s">
        <v>69</v>
      </c>
      <c r="F39" s="159"/>
      <c r="G39" s="159"/>
      <c r="H39" s="159"/>
      <c r="I39" s="159"/>
      <c r="J39" s="159"/>
      <c r="K39" s="159"/>
      <c r="L39" s="160"/>
      <c r="M39" s="45">
        <v>15</v>
      </c>
      <c r="N39" s="106">
        <v>50</v>
      </c>
      <c r="O39" s="77">
        <v>0.1</v>
      </c>
      <c r="P39" s="85">
        <f t="shared" si="8"/>
        <v>13.5</v>
      </c>
      <c r="Q39" s="79"/>
      <c r="R39" s="86">
        <f>P39*Q39</f>
        <v>0</v>
      </c>
      <c r="S39" s="113">
        <v>100</v>
      </c>
      <c r="T39" s="77">
        <v>0.2</v>
      </c>
      <c r="U39" s="82">
        <f t="shared" si="7"/>
        <v>12</v>
      </c>
      <c r="V39" s="80"/>
      <c r="W39" s="86">
        <f>U39*V39</f>
        <v>0</v>
      </c>
    </row>
    <row r="40" spans="1:23" ht="34" customHeight="1" outlineLevel="2" x14ac:dyDescent="0.15">
      <c r="A40" s="153"/>
      <c r="B40" s="154"/>
      <c r="C40" s="154"/>
      <c r="D40" s="155"/>
      <c r="E40" s="158" t="s">
        <v>49</v>
      </c>
      <c r="F40" s="159"/>
      <c r="G40" s="159"/>
      <c r="H40" s="159"/>
      <c r="I40" s="159"/>
      <c r="J40" s="159"/>
      <c r="K40" s="159"/>
      <c r="L40" s="160"/>
      <c r="M40" s="45">
        <v>10</v>
      </c>
      <c r="N40" s="106">
        <v>5</v>
      </c>
      <c r="O40" s="77">
        <v>0.1</v>
      </c>
      <c r="P40" s="85">
        <f t="shared" si="8"/>
        <v>9</v>
      </c>
      <c r="Q40" s="79"/>
      <c r="R40" s="86">
        <f t="shared" si="0"/>
        <v>0</v>
      </c>
      <c r="S40" s="113">
        <v>10</v>
      </c>
      <c r="T40" s="77">
        <v>0.2</v>
      </c>
      <c r="U40" s="82">
        <f t="shared" si="7"/>
        <v>8</v>
      </c>
      <c r="V40" s="80"/>
      <c r="W40" s="86">
        <f t="shared" si="1"/>
        <v>0</v>
      </c>
    </row>
    <row r="41" spans="1:23" ht="63" customHeight="1" outlineLevel="2" x14ac:dyDescent="0.15">
      <c r="A41" s="153"/>
      <c r="B41" s="154"/>
      <c r="C41" s="154"/>
      <c r="D41" s="155"/>
      <c r="E41" s="158" t="s">
        <v>50</v>
      </c>
      <c r="F41" s="159"/>
      <c r="G41" s="159"/>
      <c r="H41" s="159"/>
      <c r="I41" s="159"/>
      <c r="J41" s="159"/>
      <c r="K41" s="159"/>
      <c r="L41" s="160"/>
      <c r="M41" s="45">
        <v>80</v>
      </c>
      <c r="N41" s="106">
        <v>3</v>
      </c>
      <c r="O41" s="77">
        <v>0.1</v>
      </c>
      <c r="P41" s="85">
        <f t="shared" si="8"/>
        <v>72</v>
      </c>
      <c r="Q41" s="79"/>
      <c r="R41" s="86">
        <f t="shared" si="0"/>
        <v>0</v>
      </c>
      <c r="S41" s="113">
        <v>5</v>
      </c>
      <c r="T41" s="77">
        <v>0.2</v>
      </c>
      <c r="U41" s="82">
        <f t="shared" si="7"/>
        <v>64</v>
      </c>
      <c r="V41" s="80"/>
      <c r="W41" s="86">
        <f t="shared" si="1"/>
        <v>0</v>
      </c>
    </row>
    <row r="42" spans="1:23" ht="72.75" customHeight="1" outlineLevel="2" x14ac:dyDescent="0.15">
      <c r="A42" s="153"/>
      <c r="B42" s="154"/>
      <c r="C42" s="154"/>
      <c r="D42" s="155"/>
      <c r="E42" s="158" t="s">
        <v>51</v>
      </c>
      <c r="F42" s="159"/>
      <c r="G42" s="159"/>
      <c r="H42" s="159"/>
      <c r="I42" s="159"/>
      <c r="J42" s="159"/>
      <c r="K42" s="159"/>
      <c r="L42" s="160"/>
      <c r="M42" s="45">
        <v>4</v>
      </c>
      <c r="N42" s="106">
        <v>10</v>
      </c>
      <c r="O42" s="77">
        <v>0.1</v>
      </c>
      <c r="P42" s="85">
        <f t="shared" si="8"/>
        <v>3.6</v>
      </c>
      <c r="Q42" s="79"/>
      <c r="R42" s="86">
        <f t="shared" si="0"/>
        <v>0</v>
      </c>
      <c r="S42" s="113">
        <v>50</v>
      </c>
      <c r="T42" s="77">
        <v>0.3</v>
      </c>
      <c r="U42" s="82">
        <f>M42-M42*0.3</f>
        <v>2.8</v>
      </c>
      <c r="V42" s="80"/>
      <c r="W42" s="86">
        <f t="shared" si="1"/>
        <v>0</v>
      </c>
    </row>
    <row r="43" spans="1:23" ht="57" customHeight="1" outlineLevel="2" x14ac:dyDescent="0.15">
      <c r="A43" s="153"/>
      <c r="B43" s="154"/>
      <c r="C43" s="154"/>
      <c r="D43" s="155"/>
      <c r="E43" s="158" t="s">
        <v>52</v>
      </c>
      <c r="F43" s="159"/>
      <c r="G43" s="159"/>
      <c r="H43" s="159"/>
      <c r="I43" s="159"/>
      <c r="J43" s="159"/>
      <c r="K43" s="159"/>
      <c r="L43" s="160"/>
      <c r="M43" s="45">
        <v>0.5</v>
      </c>
      <c r="N43" s="106">
        <v>20</v>
      </c>
      <c r="O43" s="77">
        <v>0.1</v>
      </c>
      <c r="P43" s="85">
        <f t="shared" si="8"/>
        <v>0.45</v>
      </c>
      <c r="Q43" s="79"/>
      <c r="R43" s="86">
        <f t="shared" si="0"/>
        <v>0</v>
      </c>
      <c r="S43" s="113">
        <v>100</v>
      </c>
      <c r="T43" s="77">
        <v>0.3</v>
      </c>
      <c r="U43" s="83">
        <f>M43-M43*0.3</f>
        <v>0.35</v>
      </c>
      <c r="V43" s="80"/>
      <c r="W43" s="86">
        <f t="shared" si="1"/>
        <v>0</v>
      </c>
    </row>
    <row r="44" spans="1:23" ht="69.5" customHeight="1" outlineLevel="2" x14ac:dyDescent="0.15">
      <c r="A44" s="212"/>
      <c r="B44" s="213"/>
      <c r="C44" s="213"/>
      <c r="D44" s="213"/>
      <c r="E44" s="158" t="s">
        <v>53</v>
      </c>
      <c r="F44" s="159"/>
      <c r="G44" s="159"/>
      <c r="H44" s="159"/>
      <c r="I44" s="159"/>
      <c r="J44" s="159"/>
      <c r="K44" s="159"/>
      <c r="L44" s="160"/>
      <c r="M44" s="45">
        <v>4.5</v>
      </c>
      <c r="N44" s="106">
        <v>10</v>
      </c>
      <c r="O44" s="77">
        <v>0.1</v>
      </c>
      <c r="P44" s="85">
        <f t="shared" si="8"/>
        <v>4.05</v>
      </c>
      <c r="Q44" s="79"/>
      <c r="R44" s="86">
        <f t="shared" si="0"/>
        <v>0</v>
      </c>
      <c r="S44" s="113">
        <v>50</v>
      </c>
      <c r="T44" s="77">
        <v>0.2</v>
      </c>
      <c r="U44" s="83">
        <f>M44-M44*0.2</f>
        <v>3.6</v>
      </c>
      <c r="V44" s="80"/>
      <c r="W44" s="86">
        <f t="shared" si="1"/>
        <v>0</v>
      </c>
    </row>
    <row r="45" spans="1:23" ht="69.5" customHeight="1" outlineLevel="2" x14ac:dyDescent="0.15">
      <c r="A45" s="212" t="s">
        <v>54</v>
      </c>
      <c r="B45" s="213"/>
      <c r="C45" s="213"/>
      <c r="D45" s="213"/>
      <c r="E45" s="158" t="s">
        <v>55</v>
      </c>
      <c r="F45" s="159"/>
      <c r="G45" s="159"/>
      <c r="H45" s="159"/>
      <c r="I45" s="159"/>
      <c r="J45" s="159"/>
      <c r="K45" s="159"/>
      <c r="L45" s="160"/>
      <c r="M45" s="45">
        <v>4.5</v>
      </c>
      <c r="N45" s="106">
        <v>10</v>
      </c>
      <c r="O45" s="77">
        <v>0.1</v>
      </c>
      <c r="P45" s="85">
        <f t="shared" si="8"/>
        <v>4.05</v>
      </c>
      <c r="Q45" s="79"/>
      <c r="R45" s="86">
        <f t="shared" si="0"/>
        <v>0</v>
      </c>
      <c r="S45" s="113">
        <v>50</v>
      </c>
      <c r="T45" s="77">
        <v>0.2</v>
      </c>
      <c r="U45" s="83">
        <f t="shared" ref="U45:U46" si="9">M45-M45*0.2</f>
        <v>3.6</v>
      </c>
      <c r="V45" s="80"/>
      <c r="W45" s="86">
        <f t="shared" si="1"/>
        <v>0</v>
      </c>
    </row>
    <row r="46" spans="1:23" ht="69.5" customHeight="1" outlineLevel="2" x14ac:dyDescent="0.15">
      <c r="A46" s="212"/>
      <c r="B46" s="213"/>
      <c r="C46" s="213"/>
      <c r="D46" s="213"/>
      <c r="E46" s="158" t="s">
        <v>56</v>
      </c>
      <c r="F46" s="159"/>
      <c r="G46" s="159"/>
      <c r="H46" s="159"/>
      <c r="I46" s="159"/>
      <c r="J46" s="159"/>
      <c r="K46" s="159"/>
      <c r="L46" s="160"/>
      <c r="M46" s="45">
        <v>4.5</v>
      </c>
      <c r="N46" s="106">
        <v>10</v>
      </c>
      <c r="O46" s="77">
        <v>0.1</v>
      </c>
      <c r="P46" s="85">
        <f t="shared" si="8"/>
        <v>4.05</v>
      </c>
      <c r="Q46" s="79"/>
      <c r="R46" s="86">
        <f t="shared" si="0"/>
        <v>0</v>
      </c>
      <c r="S46" s="113">
        <v>50</v>
      </c>
      <c r="T46" s="77">
        <v>0.2</v>
      </c>
      <c r="U46" s="83">
        <f t="shared" si="9"/>
        <v>3.6</v>
      </c>
      <c r="V46" s="80"/>
      <c r="W46" s="86">
        <f t="shared" si="1"/>
        <v>0</v>
      </c>
    </row>
    <row r="47" spans="1:23" ht="69.5" customHeight="1" outlineLevel="2" x14ac:dyDescent="0.15">
      <c r="A47" s="212" t="s">
        <v>57</v>
      </c>
      <c r="B47" s="213"/>
      <c r="C47" s="213"/>
      <c r="D47" s="213"/>
      <c r="E47" s="158" t="s">
        <v>58</v>
      </c>
      <c r="F47" s="159"/>
      <c r="G47" s="159"/>
      <c r="H47" s="159"/>
      <c r="I47" s="159"/>
      <c r="J47" s="159"/>
      <c r="K47" s="159"/>
      <c r="L47" s="160"/>
      <c r="M47" s="45">
        <v>15</v>
      </c>
      <c r="N47" s="106">
        <v>10</v>
      </c>
      <c r="O47" s="77">
        <v>0.1</v>
      </c>
      <c r="P47" s="85">
        <f t="shared" si="8"/>
        <v>13.5</v>
      </c>
      <c r="Q47" s="79"/>
      <c r="R47" s="86">
        <f t="shared" si="0"/>
        <v>0</v>
      </c>
      <c r="S47" s="113">
        <v>20</v>
      </c>
      <c r="T47" s="77">
        <v>0.2</v>
      </c>
      <c r="U47" s="82">
        <f>M47-M47*0.2</f>
        <v>12</v>
      </c>
      <c r="V47" s="80"/>
      <c r="W47" s="86">
        <f t="shared" si="1"/>
        <v>0</v>
      </c>
    </row>
    <row r="48" spans="1:23" ht="69.5" customHeight="1" outlineLevel="2" x14ac:dyDescent="0.15">
      <c r="A48" s="212" t="s">
        <v>59</v>
      </c>
      <c r="B48" s="213"/>
      <c r="C48" s="213"/>
      <c r="D48" s="213"/>
      <c r="E48" s="158" t="s">
        <v>60</v>
      </c>
      <c r="F48" s="159"/>
      <c r="G48" s="159"/>
      <c r="H48" s="159"/>
      <c r="I48" s="159"/>
      <c r="J48" s="159"/>
      <c r="K48" s="159"/>
      <c r="L48" s="160"/>
      <c r="M48" s="45">
        <v>15</v>
      </c>
      <c r="N48" s="106">
        <v>10</v>
      </c>
      <c r="O48" s="77">
        <v>0.1</v>
      </c>
      <c r="P48" s="85">
        <f t="shared" si="8"/>
        <v>13.5</v>
      </c>
      <c r="Q48" s="79"/>
      <c r="R48" s="86">
        <f t="shared" si="0"/>
        <v>0</v>
      </c>
      <c r="S48" s="113">
        <v>20</v>
      </c>
      <c r="T48" s="77">
        <v>0.2</v>
      </c>
      <c r="U48" s="82">
        <f>M48-M48*0.2</f>
        <v>12</v>
      </c>
      <c r="V48" s="80"/>
      <c r="W48" s="86">
        <f t="shared" si="1"/>
        <v>0</v>
      </c>
    </row>
    <row r="49" spans="1:23" ht="69.5" customHeight="1" outlineLevel="2" x14ac:dyDescent="0.15">
      <c r="A49" s="212" t="s">
        <v>61</v>
      </c>
      <c r="B49" s="213"/>
      <c r="C49" s="213"/>
      <c r="D49" s="213"/>
      <c r="E49" s="158" t="s">
        <v>62</v>
      </c>
      <c r="F49" s="159"/>
      <c r="G49" s="159"/>
      <c r="H49" s="159"/>
      <c r="I49" s="159"/>
      <c r="J49" s="159"/>
      <c r="K49" s="159"/>
      <c r="L49" s="160"/>
      <c r="M49" s="45">
        <v>3</v>
      </c>
      <c r="N49" s="106">
        <v>10</v>
      </c>
      <c r="O49" s="77">
        <v>0.1</v>
      </c>
      <c r="P49" s="85">
        <f t="shared" si="8"/>
        <v>2.7</v>
      </c>
      <c r="Q49" s="79"/>
      <c r="R49" s="86">
        <f t="shared" si="0"/>
        <v>0</v>
      </c>
      <c r="S49" s="113">
        <v>50</v>
      </c>
      <c r="T49" s="77">
        <v>0.3</v>
      </c>
      <c r="U49" s="82">
        <f>M49-M49*0.3</f>
        <v>2.1</v>
      </c>
      <c r="V49" s="80"/>
      <c r="W49" s="86">
        <f t="shared" si="1"/>
        <v>0</v>
      </c>
    </row>
    <row r="50" spans="1:23" ht="69.5" customHeight="1" outlineLevel="2" x14ac:dyDescent="0.15">
      <c r="A50" s="212" t="s">
        <v>63</v>
      </c>
      <c r="B50" s="213"/>
      <c r="C50" s="213"/>
      <c r="D50" s="213"/>
      <c r="E50" s="158" t="s">
        <v>64</v>
      </c>
      <c r="F50" s="159"/>
      <c r="G50" s="159"/>
      <c r="H50" s="159"/>
      <c r="I50" s="159"/>
      <c r="J50" s="159"/>
      <c r="K50" s="159"/>
      <c r="L50" s="160"/>
      <c r="M50" s="45">
        <v>2.7</v>
      </c>
      <c r="N50" s="106">
        <v>10</v>
      </c>
      <c r="O50" s="77">
        <v>0.15</v>
      </c>
      <c r="P50" s="85">
        <f>M50-M50*0.15</f>
        <v>2.2949999999999999</v>
      </c>
      <c r="Q50" s="79"/>
      <c r="R50" s="86">
        <f t="shared" si="0"/>
        <v>0</v>
      </c>
      <c r="S50" s="113">
        <v>20</v>
      </c>
      <c r="T50" s="77">
        <v>0.25</v>
      </c>
      <c r="U50" s="82">
        <f>M50-M50*0.25</f>
        <v>2.0250000000000004</v>
      </c>
      <c r="V50" s="80"/>
      <c r="W50" s="86">
        <f t="shared" si="1"/>
        <v>0</v>
      </c>
    </row>
    <row r="51" spans="1:23" ht="69.5" customHeight="1" outlineLevel="2" x14ac:dyDescent="0.15">
      <c r="A51" s="212"/>
      <c r="B51" s="213"/>
      <c r="C51" s="213"/>
      <c r="D51" s="213"/>
      <c r="E51" s="158" t="s">
        <v>65</v>
      </c>
      <c r="F51" s="159"/>
      <c r="G51" s="159"/>
      <c r="H51" s="159"/>
      <c r="I51" s="159"/>
      <c r="J51" s="159"/>
      <c r="K51" s="159"/>
      <c r="L51" s="160"/>
      <c r="M51" s="45">
        <v>1.5</v>
      </c>
      <c r="N51" s="106">
        <v>30</v>
      </c>
      <c r="O51" s="77">
        <v>0.15</v>
      </c>
      <c r="P51" s="85">
        <f>M51-M51*0.15</f>
        <v>1.2749999999999999</v>
      </c>
      <c r="Q51" s="79"/>
      <c r="R51" s="86">
        <f t="shared" si="0"/>
        <v>0</v>
      </c>
      <c r="S51" s="113">
        <v>100</v>
      </c>
      <c r="T51" s="77">
        <v>0.3</v>
      </c>
      <c r="U51" s="82">
        <f>M51-M51*0.3</f>
        <v>1.05</v>
      </c>
      <c r="V51" s="80"/>
      <c r="W51" s="86">
        <f t="shared" si="1"/>
        <v>0</v>
      </c>
    </row>
    <row r="52" spans="1:23" ht="69.5" customHeight="1" outlineLevel="2" x14ac:dyDescent="0.15">
      <c r="A52" s="212" t="s">
        <v>66</v>
      </c>
      <c r="B52" s="213"/>
      <c r="C52" s="213"/>
      <c r="D52" s="213"/>
      <c r="E52" s="158" t="s">
        <v>67</v>
      </c>
      <c r="F52" s="159"/>
      <c r="G52" s="159"/>
      <c r="H52" s="159"/>
      <c r="I52" s="159"/>
      <c r="J52" s="159"/>
      <c r="K52" s="159"/>
      <c r="L52" s="160"/>
      <c r="M52" s="45">
        <v>2.5</v>
      </c>
      <c r="N52" s="106">
        <v>20</v>
      </c>
      <c r="O52" s="77">
        <v>0.15</v>
      </c>
      <c r="P52" s="85">
        <f>M52-M52*0.15</f>
        <v>2.125</v>
      </c>
      <c r="Q52" s="79"/>
      <c r="R52" s="86">
        <f t="shared" si="0"/>
        <v>0</v>
      </c>
      <c r="S52" s="113">
        <v>100</v>
      </c>
      <c r="T52" s="77">
        <v>0.3</v>
      </c>
      <c r="U52" s="82">
        <f>M52-M52*0.3</f>
        <v>1.75</v>
      </c>
      <c r="V52" s="80"/>
      <c r="W52" s="86">
        <f t="shared" si="1"/>
        <v>0</v>
      </c>
    </row>
    <row r="53" spans="1:23" ht="91.5" customHeight="1" outlineLevel="2" x14ac:dyDescent="0.15">
      <c r="A53" s="153"/>
      <c r="B53" s="154"/>
      <c r="C53" s="154"/>
      <c r="D53" s="155"/>
      <c r="E53" s="158" t="s">
        <v>68</v>
      </c>
      <c r="F53" s="159"/>
      <c r="G53" s="159"/>
      <c r="H53" s="159"/>
      <c r="I53" s="159"/>
      <c r="J53" s="159"/>
      <c r="K53" s="159"/>
      <c r="L53" s="160"/>
      <c r="M53" s="45">
        <v>85</v>
      </c>
      <c r="N53" s="106">
        <v>4</v>
      </c>
      <c r="O53" s="77">
        <v>0.1</v>
      </c>
      <c r="P53" s="85">
        <f>M53-M53*0.1</f>
        <v>76.5</v>
      </c>
      <c r="Q53" s="79"/>
      <c r="R53" s="86">
        <f t="shared" ref="R53:R55" si="10">P53*Q53</f>
        <v>0</v>
      </c>
      <c r="S53" s="113">
        <v>10</v>
      </c>
      <c r="T53" s="77">
        <v>0.2</v>
      </c>
      <c r="U53" s="82">
        <f>M53-M53*0.2</f>
        <v>68</v>
      </c>
      <c r="V53" s="80"/>
      <c r="W53" s="86">
        <f t="shared" ref="W53:W55" si="11">U53*V53</f>
        <v>0</v>
      </c>
    </row>
    <row r="54" spans="1:23" ht="72" customHeight="1" outlineLevel="1" x14ac:dyDescent="0.15">
      <c r="A54" s="221"/>
      <c r="B54" s="222"/>
      <c r="C54" s="222"/>
      <c r="D54" s="223"/>
      <c r="E54" s="197" t="s">
        <v>77</v>
      </c>
      <c r="F54" s="198"/>
      <c r="G54" s="198"/>
      <c r="H54" s="198"/>
      <c r="I54" s="198"/>
      <c r="J54" s="198"/>
      <c r="K54" s="198"/>
      <c r="L54" s="199"/>
      <c r="M54" s="76">
        <v>2.5</v>
      </c>
      <c r="N54" s="106">
        <v>10</v>
      </c>
      <c r="O54" s="77">
        <v>0.15</v>
      </c>
      <c r="P54" s="85">
        <f>M54-M54*0.15</f>
        <v>2.125</v>
      </c>
      <c r="Q54" s="79"/>
      <c r="R54" s="86">
        <f t="shared" si="10"/>
        <v>0</v>
      </c>
      <c r="S54" s="113">
        <v>50</v>
      </c>
      <c r="T54" s="77">
        <v>0.3</v>
      </c>
      <c r="U54" s="78">
        <f>M54-M54*0.3</f>
        <v>1.75</v>
      </c>
      <c r="V54" s="80"/>
      <c r="W54" s="86">
        <f t="shared" si="11"/>
        <v>0</v>
      </c>
    </row>
    <row r="55" spans="1:23" ht="59.25" customHeight="1" outlineLevel="1" x14ac:dyDescent="0.15">
      <c r="A55" s="229"/>
      <c r="B55" s="230"/>
      <c r="C55" s="230"/>
      <c r="D55" s="231"/>
      <c r="E55" s="197" t="s">
        <v>78</v>
      </c>
      <c r="F55" s="198"/>
      <c r="G55" s="198"/>
      <c r="H55" s="198"/>
      <c r="I55" s="198"/>
      <c r="J55" s="198"/>
      <c r="K55" s="198"/>
      <c r="L55" s="199"/>
      <c r="M55" s="71">
        <v>2.5</v>
      </c>
      <c r="N55" s="107">
        <v>10</v>
      </c>
      <c r="O55" s="108">
        <v>0.15</v>
      </c>
      <c r="P55" s="109">
        <f>M55-M55*0.15</f>
        <v>2.125</v>
      </c>
      <c r="Q55" s="110"/>
      <c r="R55" s="111">
        <f t="shared" si="10"/>
        <v>0</v>
      </c>
      <c r="S55" s="114">
        <v>50</v>
      </c>
      <c r="T55" s="115">
        <v>30</v>
      </c>
      <c r="U55" s="116">
        <f>M55-M55*0.3</f>
        <v>1.75</v>
      </c>
      <c r="V55" s="117"/>
      <c r="W55" s="111">
        <f t="shared" si="11"/>
        <v>0</v>
      </c>
    </row>
    <row r="56" spans="1:23" ht="33" customHeight="1" x14ac:dyDescent="0.15">
      <c r="A56" s="200" t="s">
        <v>146</v>
      </c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2"/>
      <c r="O56" s="202"/>
      <c r="P56" s="202"/>
      <c r="Q56" s="72"/>
      <c r="R56" s="72"/>
      <c r="S56" s="73"/>
      <c r="T56" s="74"/>
      <c r="U56" s="75"/>
      <c r="V56" s="72"/>
      <c r="W56" s="88"/>
    </row>
    <row r="57" spans="1:23" ht="69.5" customHeight="1" outlineLevel="1" x14ac:dyDescent="0.2">
      <c r="A57" s="203"/>
      <c r="B57" s="204"/>
      <c r="C57" s="204"/>
      <c r="D57" s="204"/>
      <c r="E57" s="197" t="s">
        <v>72</v>
      </c>
      <c r="F57" s="198"/>
      <c r="G57" s="198"/>
      <c r="H57" s="198"/>
      <c r="I57" s="198"/>
      <c r="J57" s="198"/>
      <c r="K57" s="198"/>
      <c r="L57" s="199"/>
      <c r="M57" s="19">
        <v>2</v>
      </c>
      <c r="N57" s="20">
        <v>50</v>
      </c>
      <c r="O57" s="21">
        <v>0.1</v>
      </c>
      <c r="P57" s="22">
        <f>M57-O57</f>
        <v>1.9</v>
      </c>
      <c r="Q57" s="23"/>
      <c r="R57" s="24">
        <f>P57*Q57</f>
        <v>0</v>
      </c>
      <c r="S57" s="30">
        <v>100</v>
      </c>
      <c r="T57" s="31">
        <v>0.2</v>
      </c>
      <c r="U57" s="32">
        <f>M57-M57*0.2</f>
        <v>1.6</v>
      </c>
      <c r="V57" s="33"/>
      <c r="W57" s="24">
        <f>U57*V57</f>
        <v>0</v>
      </c>
    </row>
    <row r="58" spans="1:23" ht="63.75" customHeight="1" outlineLevel="1" x14ac:dyDescent="0.15">
      <c r="A58" s="229"/>
      <c r="B58" s="230"/>
      <c r="C58" s="230"/>
      <c r="D58" s="231"/>
      <c r="E58" s="197" t="s">
        <v>73</v>
      </c>
      <c r="F58" s="198"/>
      <c r="G58" s="198"/>
      <c r="H58" s="198"/>
      <c r="I58" s="198"/>
      <c r="J58" s="198"/>
      <c r="K58" s="198"/>
      <c r="L58" s="199"/>
      <c r="M58" s="19">
        <v>2</v>
      </c>
      <c r="N58" s="25">
        <v>50</v>
      </c>
      <c r="O58" s="13">
        <v>0.1</v>
      </c>
      <c r="P58" s="14">
        <f t="shared" ref="P58:P61" si="12">M58-O58</f>
        <v>1.9</v>
      </c>
      <c r="Q58" s="6"/>
      <c r="R58" s="43">
        <f>P58*Q58</f>
        <v>0</v>
      </c>
      <c r="S58" s="34">
        <v>100</v>
      </c>
      <c r="T58" s="35">
        <v>0.2</v>
      </c>
      <c r="U58" s="36">
        <f t="shared" ref="U58:U61" si="13">M58-M58*0.2</f>
        <v>1.6</v>
      </c>
      <c r="V58" s="37"/>
      <c r="W58" s="43">
        <f>U58*V58</f>
        <v>0</v>
      </c>
    </row>
    <row r="59" spans="1:23" ht="51" customHeight="1" outlineLevel="1" x14ac:dyDescent="0.15">
      <c r="A59" s="229"/>
      <c r="B59" s="230"/>
      <c r="C59" s="230"/>
      <c r="D59" s="231"/>
      <c r="E59" s="197" t="s">
        <v>74</v>
      </c>
      <c r="F59" s="198"/>
      <c r="G59" s="198"/>
      <c r="H59" s="198"/>
      <c r="I59" s="198"/>
      <c r="J59" s="198"/>
      <c r="K59" s="198"/>
      <c r="L59" s="199"/>
      <c r="M59" s="19">
        <v>2</v>
      </c>
      <c r="N59" s="25">
        <v>50</v>
      </c>
      <c r="O59" s="13">
        <v>0.1</v>
      </c>
      <c r="P59" s="14">
        <f t="shared" si="12"/>
        <v>1.9</v>
      </c>
      <c r="Q59" s="6"/>
      <c r="R59" s="43">
        <f t="shared" ref="R59:R75" si="14">P59*Q59</f>
        <v>0</v>
      </c>
      <c r="S59" s="34">
        <v>100</v>
      </c>
      <c r="T59" s="35">
        <v>0.2</v>
      </c>
      <c r="U59" s="36">
        <f t="shared" si="13"/>
        <v>1.6</v>
      </c>
      <c r="V59" s="37"/>
      <c r="W59" s="43">
        <f t="shared" ref="W59:W75" si="15">U59*V59</f>
        <v>0</v>
      </c>
    </row>
    <row r="60" spans="1:23" ht="55.5" customHeight="1" outlineLevel="1" x14ac:dyDescent="0.15">
      <c r="A60" s="229"/>
      <c r="B60" s="230"/>
      <c r="C60" s="230"/>
      <c r="D60" s="231"/>
      <c r="E60" s="197" t="s">
        <v>75</v>
      </c>
      <c r="F60" s="198"/>
      <c r="G60" s="198"/>
      <c r="H60" s="198"/>
      <c r="I60" s="198"/>
      <c r="J60" s="198"/>
      <c r="K60" s="198"/>
      <c r="L60" s="199"/>
      <c r="M60" s="19">
        <v>2</v>
      </c>
      <c r="N60" s="25">
        <v>50</v>
      </c>
      <c r="O60" s="13">
        <v>0.1</v>
      </c>
      <c r="P60" s="14">
        <f t="shared" si="12"/>
        <v>1.9</v>
      </c>
      <c r="Q60" s="6"/>
      <c r="R60" s="43">
        <f t="shared" si="14"/>
        <v>0</v>
      </c>
      <c r="S60" s="34">
        <v>100</v>
      </c>
      <c r="T60" s="35">
        <v>0.2</v>
      </c>
      <c r="U60" s="36">
        <f t="shared" si="13"/>
        <v>1.6</v>
      </c>
      <c r="V60" s="37"/>
      <c r="W60" s="43">
        <f t="shared" si="15"/>
        <v>0</v>
      </c>
    </row>
    <row r="61" spans="1:23" ht="50" customHeight="1" outlineLevel="1" x14ac:dyDescent="0.15">
      <c r="A61" s="229"/>
      <c r="B61" s="230"/>
      <c r="C61" s="230"/>
      <c r="D61" s="231"/>
      <c r="E61" s="197" t="s">
        <v>76</v>
      </c>
      <c r="F61" s="198"/>
      <c r="G61" s="198"/>
      <c r="H61" s="198"/>
      <c r="I61" s="198"/>
      <c r="J61" s="198"/>
      <c r="K61" s="198"/>
      <c r="L61" s="199"/>
      <c r="M61" s="19">
        <v>2</v>
      </c>
      <c r="N61" s="25">
        <v>50</v>
      </c>
      <c r="O61" s="13">
        <v>0.1</v>
      </c>
      <c r="P61" s="14">
        <f t="shared" si="12"/>
        <v>1.9</v>
      </c>
      <c r="Q61" s="6"/>
      <c r="R61" s="43">
        <f t="shared" si="14"/>
        <v>0</v>
      </c>
      <c r="S61" s="34">
        <v>100</v>
      </c>
      <c r="T61" s="35">
        <v>0.2</v>
      </c>
      <c r="U61" s="36">
        <f t="shared" si="13"/>
        <v>1.6</v>
      </c>
      <c r="V61" s="37"/>
      <c r="W61" s="43">
        <f t="shared" si="15"/>
        <v>0</v>
      </c>
    </row>
    <row r="62" spans="1:23" ht="69.5" customHeight="1" outlineLevel="1" x14ac:dyDescent="0.15">
      <c r="A62" s="203" t="s">
        <v>79</v>
      </c>
      <c r="B62" s="204"/>
      <c r="C62" s="204"/>
      <c r="D62" s="204"/>
      <c r="E62" s="197" t="s">
        <v>80</v>
      </c>
      <c r="F62" s="198"/>
      <c r="G62" s="198"/>
      <c r="H62" s="198"/>
      <c r="I62" s="198"/>
      <c r="J62" s="198"/>
      <c r="K62" s="198"/>
      <c r="L62" s="199"/>
      <c r="M62" s="19">
        <v>5</v>
      </c>
      <c r="N62" s="25">
        <v>50</v>
      </c>
      <c r="O62" s="13">
        <v>0.2</v>
      </c>
      <c r="P62" s="18">
        <f>M62-M62*0.2</f>
        <v>4</v>
      </c>
      <c r="Q62" s="6"/>
      <c r="R62" s="43">
        <f t="shared" si="14"/>
        <v>0</v>
      </c>
      <c r="S62" s="34">
        <v>100</v>
      </c>
      <c r="T62" s="35">
        <v>0.3</v>
      </c>
      <c r="U62" s="36">
        <f>M62-M62*0.3</f>
        <v>3.5</v>
      </c>
      <c r="V62" s="37"/>
      <c r="W62" s="43">
        <f t="shared" si="15"/>
        <v>0</v>
      </c>
    </row>
    <row r="63" spans="1:23" ht="69.5" customHeight="1" outlineLevel="1" x14ac:dyDescent="0.15">
      <c r="A63" s="203" t="s">
        <v>81</v>
      </c>
      <c r="B63" s="204"/>
      <c r="C63" s="204"/>
      <c r="D63" s="204"/>
      <c r="E63" s="197" t="s">
        <v>82</v>
      </c>
      <c r="F63" s="198"/>
      <c r="G63" s="198"/>
      <c r="H63" s="198"/>
      <c r="I63" s="198"/>
      <c r="J63" s="198"/>
      <c r="K63" s="198"/>
      <c r="L63" s="199"/>
      <c r="M63" s="19">
        <v>3.5</v>
      </c>
      <c r="N63" s="25">
        <v>50</v>
      </c>
      <c r="O63" s="13">
        <v>0.1</v>
      </c>
      <c r="P63" s="18">
        <f>M63-M63*0.1</f>
        <v>3.15</v>
      </c>
      <c r="Q63" s="6"/>
      <c r="R63" s="43">
        <f t="shared" si="14"/>
        <v>0</v>
      </c>
      <c r="S63" s="34">
        <v>100</v>
      </c>
      <c r="T63" s="35">
        <v>0.2</v>
      </c>
      <c r="U63" s="36">
        <f>M63-M63*0.2</f>
        <v>2.8</v>
      </c>
      <c r="V63" s="37"/>
      <c r="W63" s="43">
        <f t="shared" si="15"/>
        <v>0</v>
      </c>
    </row>
    <row r="64" spans="1:23" ht="69.5" customHeight="1" outlineLevel="1" x14ac:dyDescent="0.15">
      <c r="A64" s="203" t="s">
        <v>83</v>
      </c>
      <c r="B64" s="204"/>
      <c r="C64" s="204"/>
      <c r="D64" s="204"/>
      <c r="E64" s="197" t="s">
        <v>84</v>
      </c>
      <c r="F64" s="198"/>
      <c r="G64" s="198"/>
      <c r="H64" s="198"/>
      <c r="I64" s="198"/>
      <c r="J64" s="198"/>
      <c r="K64" s="198"/>
      <c r="L64" s="199"/>
      <c r="M64" s="19">
        <v>5</v>
      </c>
      <c r="N64" s="25">
        <v>50</v>
      </c>
      <c r="O64" s="13">
        <v>0.1</v>
      </c>
      <c r="P64" s="18">
        <f>M64-M64*0.1</f>
        <v>4.5</v>
      </c>
      <c r="Q64" s="6"/>
      <c r="R64" s="43">
        <f t="shared" si="14"/>
        <v>0</v>
      </c>
      <c r="S64" s="34">
        <v>100</v>
      </c>
      <c r="T64" s="35">
        <v>0.25</v>
      </c>
      <c r="U64" s="36">
        <f>M64-M64*0.25</f>
        <v>3.75</v>
      </c>
      <c r="V64" s="37"/>
      <c r="W64" s="43">
        <f t="shared" si="15"/>
        <v>0</v>
      </c>
    </row>
    <row r="65" spans="1:23" ht="69.5" customHeight="1" outlineLevel="1" x14ac:dyDescent="0.15">
      <c r="A65" s="203" t="s">
        <v>70</v>
      </c>
      <c r="B65" s="204"/>
      <c r="C65" s="204"/>
      <c r="D65" s="204"/>
      <c r="E65" s="197" t="s">
        <v>71</v>
      </c>
      <c r="F65" s="198"/>
      <c r="G65" s="198"/>
      <c r="H65" s="198"/>
      <c r="I65" s="198"/>
      <c r="J65" s="198"/>
      <c r="K65" s="198"/>
      <c r="L65" s="199"/>
      <c r="M65" s="19">
        <v>12</v>
      </c>
      <c r="N65" s="25">
        <v>50</v>
      </c>
      <c r="O65" s="13">
        <v>0.1</v>
      </c>
      <c r="P65" s="18">
        <v>11</v>
      </c>
      <c r="Q65" s="6"/>
      <c r="R65" s="43">
        <f t="shared" si="14"/>
        <v>0</v>
      </c>
      <c r="S65" s="34">
        <v>100</v>
      </c>
      <c r="T65" s="35">
        <v>0.2</v>
      </c>
      <c r="U65" s="36">
        <f>M65-M65*0.2</f>
        <v>9.6</v>
      </c>
      <c r="V65" s="37"/>
      <c r="W65" s="43">
        <f t="shared" si="15"/>
        <v>0</v>
      </c>
    </row>
    <row r="66" spans="1:23" ht="69.5" customHeight="1" outlineLevel="1" x14ac:dyDescent="0.15">
      <c r="A66" s="203" t="s">
        <v>85</v>
      </c>
      <c r="B66" s="204"/>
      <c r="C66" s="204"/>
      <c r="D66" s="204"/>
      <c r="E66" s="197" t="s">
        <v>86</v>
      </c>
      <c r="F66" s="198"/>
      <c r="G66" s="198"/>
      <c r="H66" s="198"/>
      <c r="I66" s="198"/>
      <c r="J66" s="198"/>
      <c r="K66" s="198"/>
      <c r="L66" s="199"/>
      <c r="M66" s="19">
        <v>8</v>
      </c>
      <c r="N66" s="25">
        <v>50</v>
      </c>
      <c r="O66" s="13">
        <v>0.1</v>
      </c>
      <c r="P66" s="18">
        <f>M66-M66*0.1</f>
        <v>7.2</v>
      </c>
      <c r="Q66" s="6"/>
      <c r="R66" s="43">
        <f t="shared" si="14"/>
        <v>0</v>
      </c>
      <c r="S66" s="34">
        <v>100</v>
      </c>
      <c r="T66" s="35">
        <v>0.2</v>
      </c>
      <c r="U66" s="36">
        <f>M66-M66*0.2</f>
        <v>6.4</v>
      </c>
      <c r="V66" s="37"/>
      <c r="W66" s="43">
        <f t="shared" si="15"/>
        <v>0</v>
      </c>
    </row>
    <row r="67" spans="1:23" ht="69.5" customHeight="1" outlineLevel="1" x14ac:dyDescent="0.15">
      <c r="A67" s="203" t="s">
        <v>87</v>
      </c>
      <c r="B67" s="204"/>
      <c r="C67" s="204"/>
      <c r="D67" s="204"/>
      <c r="E67" s="197" t="s">
        <v>88</v>
      </c>
      <c r="F67" s="198"/>
      <c r="G67" s="198"/>
      <c r="H67" s="198"/>
      <c r="I67" s="198"/>
      <c r="J67" s="198"/>
      <c r="K67" s="198"/>
      <c r="L67" s="199"/>
      <c r="M67" s="19">
        <v>8</v>
      </c>
      <c r="N67" s="25">
        <v>50</v>
      </c>
      <c r="O67" s="13">
        <v>0.15</v>
      </c>
      <c r="P67" s="18">
        <f>M67-M67*0.15</f>
        <v>6.8</v>
      </c>
      <c r="Q67" s="6"/>
      <c r="R67" s="43">
        <f t="shared" si="14"/>
        <v>0</v>
      </c>
      <c r="S67" s="34">
        <v>100</v>
      </c>
      <c r="T67" s="35">
        <v>0.25</v>
      </c>
      <c r="U67" s="36">
        <f>M67-M67*0.25</f>
        <v>6</v>
      </c>
      <c r="V67" s="37"/>
      <c r="W67" s="43">
        <f t="shared" si="15"/>
        <v>0</v>
      </c>
    </row>
    <row r="68" spans="1:23" ht="69.5" customHeight="1" outlineLevel="1" x14ac:dyDescent="0.15">
      <c r="A68" s="203" t="s">
        <v>89</v>
      </c>
      <c r="B68" s="204"/>
      <c r="C68" s="204"/>
      <c r="D68" s="204"/>
      <c r="E68" s="197" t="s">
        <v>90</v>
      </c>
      <c r="F68" s="198"/>
      <c r="G68" s="198"/>
      <c r="H68" s="198"/>
      <c r="I68" s="198"/>
      <c r="J68" s="198"/>
      <c r="K68" s="198"/>
      <c r="L68" s="199"/>
      <c r="M68" s="19">
        <v>10</v>
      </c>
      <c r="N68" s="25">
        <v>50</v>
      </c>
      <c r="O68" s="13">
        <v>0.2</v>
      </c>
      <c r="P68" s="18">
        <f>M68-M68*0.2</f>
        <v>8</v>
      </c>
      <c r="Q68" s="6"/>
      <c r="R68" s="43">
        <f t="shared" si="14"/>
        <v>0</v>
      </c>
      <c r="S68" s="34">
        <v>100</v>
      </c>
      <c r="T68" s="35">
        <v>0.3</v>
      </c>
      <c r="U68" s="36">
        <f t="shared" ref="U68" si="16">M68-M68*0.25</f>
        <v>7.5</v>
      </c>
      <c r="V68" s="37"/>
      <c r="W68" s="43">
        <f t="shared" si="15"/>
        <v>0</v>
      </c>
    </row>
    <row r="69" spans="1:23" ht="69.5" customHeight="1" outlineLevel="1" x14ac:dyDescent="0.15">
      <c r="A69" s="203"/>
      <c r="B69" s="204"/>
      <c r="C69" s="204"/>
      <c r="D69" s="204"/>
      <c r="E69" s="197" t="s">
        <v>91</v>
      </c>
      <c r="F69" s="198"/>
      <c r="G69" s="198"/>
      <c r="H69" s="198"/>
      <c r="I69" s="198"/>
      <c r="J69" s="198"/>
      <c r="K69" s="198"/>
      <c r="L69" s="199"/>
      <c r="M69" s="19">
        <v>15</v>
      </c>
      <c r="N69" s="25">
        <v>50</v>
      </c>
      <c r="O69" s="13">
        <v>0.17</v>
      </c>
      <c r="P69" s="18">
        <v>12.5</v>
      </c>
      <c r="Q69" s="6"/>
      <c r="R69" s="43">
        <f t="shared" si="14"/>
        <v>0</v>
      </c>
      <c r="S69" s="34">
        <v>100</v>
      </c>
      <c r="T69" s="35">
        <v>0.3</v>
      </c>
      <c r="U69" s="36">
        <f>M69-M69*0.3</f>
        <v>10.5</v>
      </c>
      <c r="V69" s="37"/>
      <c r="W69" s="43">
        <f t="shared" si="15"/>
        <v>0</v>
      </c>
    </row>
    <row r="70" spans="1:23" ht="69.5" customHeight="1" outlineLevel="1" x14ac:dyDescent="0.15">
      <c r="A70" s="203" t="s">
        <v>92</v>
      </c>
      <c r="B70" s="204"/>
      <c r="C70" s="204"/>
      <c r="D70" s="204"/>
      <c r="E70" s="197" t="s">
        <v>93</v>
      </c>
      <c r="F70" s="198"/>
      <c r="G70" s="198"/>
      <c r="H70" s="198"/>
      <c r="I70" s="198"/>
      <c r="J70" s="198"/>
      <c r="K70" s="198"/>
      <c r="L70" s="199"/>
      <c r="M70" s="19">
        <v>7</v>
      </c>
      <c r="N70" s="25">
        <v>50</v>
      </c>
      <c r="O70" s="13">
        <v>0.1</v>
      </c>
      <c r="P70" s="18">
        <f>M70-M70*0.1</f>
        <v>6.3</v>
      </c>
      <c r="Q70" s="6"/>
      <c r="R70" s="43">
        <f t="shared" si="14"/>
        <v>0</v>
      </c>
      <c r="S70" s="34">
        <v>100</v>
      </c>
      <c r="T70" s="35">
        <v>0.25</v>
      </c>
      <c r="U70" s="36">
        <v>5.3</v>
      </c>
      <c r="V70" s="37"/>
      <c r="W70" s="43">
        <f t="shared" si="15"/>
        <v>0</v>
      </c>
    </row>
    <row r="71" spans="1:23" ht="69.5" customHeight="1" outlineLevel="1" x14ac:dyDescent="0.15">
      <c r="A71" s="203" t="s">
        <v>94</v>
      </c>
      <c r="B71" s="204"/>
      <c r="C71" s="204"/>
      <c r="D71" s="204"/>
      <c r="E71" s="197" t="s">
        <v>95</v>
      </c>
      <c r="F71" s="198"/>
      <c r="G71" s="198"/>
      <c r="H71" s="198"/>
      <c r="I71" s="198"/>
      <c r="J71" s="198"/>
      <c r="K71" s="198"/>
      <c r="L71" s="199"/>
      <c r="M71" s="19">
        <v>7</v>
      </c>
      <c r="N71" s="25">
        <v>50</v>
      </c>
      <c r="O71" s="13">
        <v>0.1</v>
      </c>
      <c r="P71" s="18">
        <f>M71-M71*0.1</f>
        <v>6.3</v>
      </c>
      <c r="Q71" s="6"/>
      <c r="R71" s="43">
        <f t="shared" si="14"/>
        <v>0</v>
      </c>
      <c r="S71" s="34">
        <v>100</v>
      </c>
      <c r="T71" s="35">
        <v>0.15</v>
      </c>
      <c r="U71" s="38">
        <f>M71-M71*0.15</f>
        <v>5.95</v>
      </c>
      <c r="V71" s="37"/>
      <c r="W71" s="43">
        <f t="shared" si="15"/>
        <v>0</v>
      </c>
    </row>
    <row r="72" spans="1:23" ht="69.5" customHeight="1" outlineLevel="1" x14ac:dyDescent="0.15">
      <c r="A72" s="203" t="s">
        <v>96</v>
      </c>
      <c r="B72" s="204"/>
      <c r="C72" s="204"/>
      <c r="D72" s="204"/>
      <c r="E72" s="197" t="s">
        <v>97</v>
      </c>
      <c r="F72" s="198"/>
      <c r="G72" s="198"/>
      <c r="H72" s="198"/>
      <c r="I72" s="198"/>
      <c r="J72" s="198"/>
      <c r="K72" s="198"/>
      <c r="L72" s="199"/>
      <c r="M72" s="19">
        <v>10</v>
      </c>
      <c r="N72" s="25">
        <v>50</v>
      </c>
      <c r="O72" s="13">
        <v>0.1</v>
      </c>
      <c r="P72" s="18">
        <f>M72-M72*0.1</f>
        <v>9</v>
      </c>
      <c r="Q72" s="6"/>
      <c r="R72" s="43">
        <f t="shared" si="14"/>
        <v>0</v>
      </c>
      <c r="S72" s="34">
        <v>100</v>
      </c>
      <c r="T72" s="35">
        <v>0.2</v>
      </c>
      <c r="U72" s="36">
        <f>M72-M72*0.2</f>
        <v>8</v>
      </c>
      <c r="V72" s="37"/>
      <c r="W72" s="43">
        <f t="shared" si="15"/>
        <v>0</v>
      </c>
    </row>
    <row r="73" spans="1:23" ht="69.5" customHeight="1" outlineLevel="1" x14ac:dyDescent="0.15">
      <c r="A73" s="203" t="s">
        <v>98</v>
      </c>
      <c r="B73" s="204"/>
      <c r="C73" s="204"/>
      <c r="D73" s="204"/>
      <c r="E73" s="197" t="s">
        <v>99</v>
      </c>
      <c r="F73" s="198"/>
      <c r="G73" s="198"/>
      <c r="H73" s="198"/>
      <c r="I73" s="198"/>
      <c r="J73" s="198"/>
      <c r="K73" s="198"/>
      <c r="L73" s="199"/>
      <c r="M73" s="19">
        <v>8</v>
      </c>
      <c r="N73" s="25">
        <v>50</v>
      </c>
      <c r="O73" s="13">
        <v>0.15</v>
      </c>
      <c r="P73" s="18">
        <f>M73-M73*0.15</f>
        <v>6.8</v>
      </c>
      <c r="Q73" s="6"/>
      <c r="R73" s="43">
        <f t="shared" si="14"/>
        <v>0</v>
      </c>
      <c r="S73" s="34">
        <v>100</v>
      </c>
      <c r="T73" s="35">
        <v>0.25</v>
      </c>
      <c r="U73" s="36">
        <f>M73-M73*0.25</f>
        <v>6</v>
      </c>
      <c r="V73" s="37"/>
      <c r="W73" s="43">
        <f t="shared" si="15"/>
        <v>0</v>
      </c>
    </row>
    <row r="74" spans="1:23" ht="69.5" customHeight="1" outlineLevel="1" x14ac:dyDescent="0.15">
      <c r="A74" s="203" t="s">
        <v>100</v>
      </c>
      <c r="B74" s="204"/>
      <c r="C74" s="204"/>
      <c r="D74" s="204"/>
      <c r="E74" s="197" t="s">
        <v>147</v>
      </c>
      <c r="F74" s="198"/>
      <c r="G74" s="198"/>
      <c r="H74" s="198"/>
      <c r="I74" s="198"/>
      <c r="J74" s="198"/>
      <c r="K74" s="198"/>
      <c r="L74" s="199"/>
      <c r="M74" s="19">
        <v>20</v>
      </c>
      <c r="N74" s="25">
        <v>25</v>
      </c>
      <c r="O74" s="13">
        <v>0.2</v>
      </c>
      <c r="P74" s="18">
        <f>M74-M74*0.2</f>
        <v>16</v>
      </c>
      <c r="Q74" s="6"/>
      <c r="R74" s="43">
        <f t="shared" si="14"/>
        <v>0</v>
      </c>
      <c r="S74" s="34">
        <v>50</v>
      </c>
      <c r="T74" s="35">
        <v>0.3</v>
      </c>
      <c r="U74" s="36">
        <f>M74-M74*0.3</f>
        <v>14</v>
      </c>
      <c r="V74" s="37"/>
      <c r="W74" s="43">
        <f t="shared" si="15"/>
        <v>0</v>
      </c>
    </row>
    <row r="75" spans="1:23" ht="69.5" customHeight="1" outlineLevel="1" x14ac:dyDescent="0.15">
      <c r="A75" s="203" t="s">
        <v>101</v>
      </c>
      <c r="B75" s="204"/>
      <c r="C75" s="204"/>
      <c r="D75" s="204"/>
      <c r="E75" s="235" t="s">
        <v>102</v>
      </c>
      <c r="F75" s="236"/>
      <c r="G75" s="236"/>
      <c r="H75" s="236"/>
      <c r="I75" s="236"/>
      <c r="J75" s="236"/>
      <c r="K75" s="236"/>
      <c r="L75" s="237"/>
      <c r="M75" s="19">
        <v>10</v>
      </c>
      <c r="N75" s="26">
        <v>25</v>
      </c>
      <c r="O75" s="27">
        <v>0.1</v>
      </c>
      <c r="P75" s="28">
        <f>M75-M75*0.1</f>
        <v>9</v>
      </c>
      <c r="Q75" s="29"/>
      <c r="R75" s="44">
        <f t="shared" si="14"/>
        <v>0</v>
      </c>
      <c r="S75" s="39">
        <v>100</v>
      </c>
      <c r="T75" s="40">
        <v>0.15</v>
      </c>
      <c r="U75" s="41">
        <f>M75-M75*0.15</f>
        <v>8.5</v>
      </c>
      <c r="V75" s="42"/>
      <c r="W75" s="44">
        <f t="shared" si="15"/>
        <v>0</v>
      </c>
    </row>
    <row r="76" spans="1:23" ht="33" customHeight="1" x14ac:dyDescent="0.15">
      <c r="A76" s="200" t="s">
        <v>152</v>
      </c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2"/>
      <c r="O76" s="202"/>
      <c r="P76" s="202"/>
      <c r="Q76" s="72"/>
      <c r="R76" s="72"/>
      <c r="S76" s="73"/>
      <c r="T76" s="74"/>
      <c r="U76" s="75"/>
      <c r="V76" s="72"/>
      <c r="W76" s="88"/>
    </row>
    <row r="77" spans="1:23" ht="20.25" customHeight="1" outlineLevel="1" x14ac:dyDescent="0.15">
      <c r="A77" s="232" t="s">
        <v>153</v>
      </c>
      <c r="B77" s="233"/>
      <c r="C77" s="233"/>
      <c r="D77" s="233"/>
      <c r="E77" s="233"/>
      <c r="F77" s="233"/>
      <c r="G77" s="233"/>
      <c r="H77" s="233"/>
      <c r="I77" s="233"/>
      <c r="J77" s="233"/>
      <c r="K77" s="233"/>
      <c r="L77" s="233"/>
      <c r="M77" s="233"/>
      <c r="N77" s="234"/>
      <c r="O77" s="234"/>
      <c r="P77" s="234"/>
      <c r="Q77" s="72"/>
      <c r="R77" s="72"/>
      <c r="S77" s="73"/>
      <c r="T77" s="74"/>
      <c r="U77" s="75"/>
      <c r="V77" s="72"/>
      <c r="W77" s="88"/>
    </row>
    <row r="78" spans="1:23" ht="18" outlineLevel="1" x14ac:dyDescent="0.15">
      <c r="A78" s="170"/>
      <c r="B78" s="171"/>
      <c r="C78" s="171"/>
      <c r="D78" s="172"/>
      <c r="E78" s="158" t="s">
        <v>104</v>
      </c>
      <c r="F78" s="159"/>
      <c r="G78" s="159"/>
      <c r="H78" s="159"/>
      <c r="I78" s="159"/>
      <c r="J78" s="159"/>
      <c r="K78" s="159"/>
      <c r="L78" s="160"/>
      <c r="M78" s="45">
        <v>3.2</v>
      </c>
      <c r="N78" s="20">
        <v>50</v>
      </c>
      <c r="O78" s="139">
        <v>0.1</v>
      </c>
      <c r="P78" s="62">
        <f>M78-M78*0.1</f>
        <v>2.88</v>
      </c>
      <c r="Q78" s="54"/>
      <c r="R78" s="55"/>
      <c r="S78" s="63">
        <v>200</v>
      </c>
      <c r="T78" s="121">
        <v>0.2</v>
      </c>
      <c r="U78" s="64">
        <f>M78-M78*0.2</f>
        <v>2.56</v>
      </c>
      <c r="V78" s="65"/>
      <c r="W78" s="50"/>
    </row>
    <row r="79" spans="1:23" ht="18" outlineLevel="1" x14ac:dyDescent="0.15">
      <c r="A79" s="164"/>
      <c r="B79" s="165"/>
      <c r="C79" s="165"/>
      <c r="D79" s="166"/>
      <c r="E79" s="158" t="s">
        <v>105</v>
      </c>
      <c r="F79" s="159"/>
      <c r="G79" s="159"/>
      <c r="H79" s="159"/>
      <c r="I79" s="159"/>
      <c r="J79" s="159"/>
      <c r="K79" s="159"/>
      <c r="L79" s="160"/>
      <c r="M79" s="45">
        <v>3.8</v>
      </c>
      <c r="N79" s="46">
        <v>40</v>
      </c>
      <c r="O79" s="137">
        <v>0.1</v>
      </c>
      <c r="P79" s="56">
        <f>M79-M79*0.1</f>
        <v>3.42</v>
      </c>
      <c r="Q79" s="57"/>
      <c r="R79" s="58"/>
      <c r="S79" s="66">
        <v>160</v>
      </c>
      <c r="T79" s="136">
        <v>0.2</v>
      </c>
      <c r="U79" s="138">
        <f>M79-M79*0.2</f>
        <v>3.04</v>
      </c>
      <c r="V79" s="61"/>
      <c r="W79" s="51"/>
    </row>
    <row r="80" spans="1:23" ht="18" outlineLevel="1" x14ac:dyDescent="0.15">
      <c r="A80" s="167"/>
      <c r="B80" s="168"/>
      <c r="C80" s="168"/>
      <c r="D80" s="169"/>
      <c r="E80" s="158" t="s">
        <v>106</v>
      </c>
      <c r="F80" s="159"/>
      <c r="G80" s="159"/>
      <c r="H80" s="159"/>
      <c r="I80" s="159"/>
      <c r="J80" s="159"/>
      <c r="K80" s="159"/>
      <c r="L80" s="160"/>
      <c r="M80" s="45">
        <v>4.5</v>
      </c>
      <c r="N80" s="46">
        <v>50</v>
      </c>
      <c r="O80" s="137">
        <v>0.1</v>
      </c>
      <c r="P80" s="56">
        <f>M80-M80*0.1</f>
        <v>4.05</v>
      </c>
      <c r="Q80" s="57"/>
      <c r="R80" s="58"/>
      <c r="S80" s="66">
        <v>100</v>
      </c>
      <c r="T80" s="136">
        <v>0.2</v>
      </c>
      <c r="U80" s="138">
        <f>M80-M80*0.2</f>
        <v>3.6</v>
      </c>
      <c r="V80" s="61"/>
      <c r="W80" s="51"/>
    </row>
    <row r="81" spans="1:23" ht="29.25" customHeight="1" outlineLevel="1" x14ac:dyDescent="0.15">
      <c r="A81" s="161"/>
      <c r="B81" s="162"/>
      <c r="C81" s="162"/>
      <c r="D81" s="163"/>
      <c r="E81" s="158" t="s">
        <v>107</v>
      </c>
      <c r="F81" s="159"/>
      <c r="G81" s="159"/>
      <c r="H81" s="159"/>
      <c r="I81" s="159"/>
      <c r="J81" s="159"/>
      <c r="K81" s="159"/>
      <c r="L81" s="160"/>
      <c r="M81" s="45">
        <v>3</v>
      </c>
      <c r="N81" s="46">
        <v>50</v>
      </c>
      <c r="O81" s="137">
        <v>0.1</v>
      </c>
      <c r="P81" s="56">
        <f t="shared" ref="P81:P83" si="17">M81-M81*0.1</f>
        <v>2.7</v>
      </c>
      <c r="Q81" s="57"/>
      <c r="R81" s="58"/>
      <c r="S81" s="66">
        <v>200</v>
      </c>
      <c r="T81" s="136">
        <v>0.2</v>
      </c>
      <c r="U81" s="138">
        <f t="shared" ref="U81:U83" si="18">M81-M81*0.2</f>
        <v>2.4</v>
      </c>
      <c r="V81" s="61"/>
      <c r="W81" s="51"/>
    </row>
    <row r="82" spans="1:23" ht="30.75" customHeight="1" outlineLevel="1" x14ac:dyDescent="0.15">
      <c r="A82" s="164"/>
      <c r="B82" s="165"/>
      <c r="C82" s="165"/>
      <c r="D82" s="166"/>
      <c r="E82" s="158" t="s">
        <v>113</v>
      </c>
      <c r="F82" s="159"/>
      <c r="G82" s="159"/>
      <c r="H82" s="159"/>
      <c r="I82" s="159"/>
      <c r="J82" s="159"/>
      <c r="K82" s="159"/>
      <c r="L82" s="160"/>
      <c r="M82" s="45">
        <v>3.2</v>
      </c>
      <c r="N82" s="46">
        <v>50</v>
      </c>
      <c r="O82" s="137">
        <v>0.1</v>
      </c>
      <c r="P82" s="56">
        <f t="shared" si="17"/>
        <v>2.88</v>
      </c>
      <c r="Q82" s="57"/>
      <c r="R82" s="58"/>
      <c r="S82" s="66">
        <v>200</v>
      </c>
      <c r="T82" s="136">
        <v>0.2</v>
      </c>
      <c r="U82" s="138">
        <f t="shared" si="18"/>
        <v>2.56</v>
      </c>
      <c r="V82" s="61"/>
      <c r="W82" s="51"/>
    </row>
    <row r="83" spans="1:23" ht="34.5" customHeight="1" outlineLevel="1" x14ac:dyDescent="0.15">
      <c r="A83" s="167"/>
      <c r="B83" s="168"/>
      <c r="C83" s="168"/>
      <c r="D83" s="169"/>
      <c r="E83" s="158" t="s">
        <v>118</v>
      </c>
      <c r="F83" s="159"/>
      <c r="G83" s="159"/>
      <c r="H83" s="159"/>
      <c r="I83" s="159"/>
      <c r="J83" s="159"/>
      <c r="K83" s="159"/>
      <c r="L83" s="160"/>
      <c r="M83" s="45">
        <v>3.7</v>
      </c>
      <c r="N83" s="46">
        <v>50</v>
      </c>
      <c r="O83" s="137">
        <v>0.1</v>
      </c>
      <c r="P83" s="56">
        <f t="shared" si="17"/>
        <v>3.33</v>
      </c>
      <c r="Q83" s="57"/>
      <c r="R83" s="58"/>
      <c r="S83" s="66">
        <v>160</v>
      </c>
      <c r="T83" s="136">
        <v>0.2</v>
      </c>
      <c r="U83" s="138">
        <f t="shared" si="18"/>
        <v>2.96</v>
      </c>
      <c r="V83" s="61"/>
      <c r="W83" s="51"/>
    </row>
    <row r="84" spans="1:23" ht="21" customHeight="1" outlineLevel="1" x14ac:dyDescent="0.15">
      <c r="A84" s="161"/>
      <c r="B84" s="162"/>
      <c r="C84" s="162"/>
      <c r="D84" s="163"/>
      <c r="E84" s="158" t="s">
        <v>103</v>
      </c>
      <c r="F84" s="159"/>
      <c r="G84" s="159"/>
      <c r="H84" s="159"/>
      <c r="I84" s="159"/>
      <c r="J84" s="159"/>
      <c r="K84" s="159"/>
      <c r="L84" s="160"/>
      <c r="M84" s="45">
        <v>1.9</v>
      </c>
      <c r="N84" s="46">
        <v>70</v>
      </c>
      <c r="O84" s="137">
        <v>0.15</v>
      </c>
      <c r="P84" s="128">
        <f>M84-M84*0.15</f>
        <v>1.615</v>
      </c>
      <c r="Q84" s="57"/>
      <c r="R84" s="58"/>
      <c r="S84" s="66">
        <v>280</v>
      </c>
      <c r="T84" s="136">
        <v>0.35</v>
      </c>
      <c r="U84" s="138">
        <f>M84-M84*0.35</f>
        <v>1.2349999999999999</v>
      </c>
      <c r="V84" s="61"/>
      <c r="W84" s="51"/>
    </row>
    <row r="85" spans="1:23" ht="18" outlineLevel="1" x14ac:dyDescent="0.15">
      <c r="A85" s="164"/>
      <c r="B85" s="165"/>
      <c r="C85" s="165"/>
      <c r="D85" s="166"/>
      <c r="E85" s="158" t="s">
        <v>108</v>
      </c>
      <c r="F85" s="159"/>
      <c r="G85" s="159"/>
      <c r="H85" s="159"/>
      <c r="I85" s="159"/>
      <c r="J85" s="159"/>
      <c r="K85" s="159"/>
      <c r="L85" s="160"/>
      <c r="M85" s="45">
        <v>2.5</v>
      </c>
      <c r="N85" s="46">
        <v>60</v>
      </c>
      <c r="O85" s="137">
        <v>0.15</v>
      </c>
      <c r="P85" s="128">
        <f t="shared" ref="P85:P88" si="19">M85-M85*0.15</f>
        <v>2.125</v>
      </c>
      <c r="Q85" s="57"/>
      <c r="R85" s="58"/>
      <c r="S85" s="66">
        <v>240</v>
      </c>
      <c r="T85" s="136">
        <v>0.35</v>
      </c>
      <c r="U85" s="138">
        <f t="shared" ref="U85:U88" si="20">M85-M85*0.35</f>
        <v>1.625</v>
      </c>
      <c r="V85" s="61"/>
      <c r="W85" s="51"/>
    </row>
    <row r="86" spans="1:23" ht="18" outlineLevel="1" x14ac:dyDescent="0.15">
      <c r="A86" s="164"/>
      <c r="B86" s="165"/>
      <c r="C86" s="165"/>
      <c r="D86" s="166"/>
      <c r="E86" s="158" t="s">
        <v>114</v>
      </c>
      <c r="F86" s="159"/>
      <c r="G86" s="159"/>
      <c r="H86" s="159"/>
      <c r="I86" s="159"/>
      <c r="J86" s="159"/>
      <c r="K86" s="159"/>
      <c r="L86" s="160"/>
      <c r="M86" s="45">
        <v>3</v>
      </c>
      <c r="N86" s="46">
        <v>50</v>
      </c>
      <c r="O86" s="137">
        <v>0.15</v>
      </c>
      <c r="P86" s="128">
        <f t="shared" si="19"/>
        <v>2.5499999999999998</v>
      </c>
      <c r="Q86" s="57"/>
      <c r="R86" s="58"/>
      <c r="S86" s="66">
        <v>200</v>
      </c>
      <c r="T86" s="136">
        <v>0.35</v>
      </c>
      <c r="U86" s="138">
        <f t="shared" si="20"/>
        <v>1.9500000000000002</v>
      </c>
      <c r="V86" s="61"/>
      <c r="W86" s="51"/>
    </row>
    <row r="87" spans="1:23" ht="18" outlineLevel="1" x14ac:dyDescent="0.15">
      <c r="A87" s="164"/>
      <c r="B87" s="165"/>
      <c r="C87" s="165"/>
      <c r="D87" s="166"/>
      <c r="E87" s="158" t="s">
        <v>119</v>
      </c>
      <c r="F87" s="159"/>
      <c r="G87" s="159"/>
      <c r="H87" s="159"/>
      <c r="I87" s="159"/>
      <c r="J87" s="159"/>
      <c r="K87" s="159"/>
      <c r="L87" s="160"/>
      <c r="M87" s="45">
        <v>3.5</v>
      </c>
      <c r="N87" s="46">
        <v>40</v>
      </c>
      <c r="O87" s="137">
        <v>0.15</v>
      </c>
      <c r="P87" s="128">
        <f t="shared" si="19"/>
        <v>2.9750000000000001</v>
      </c>
      <c r="Q87" s="57"/>
      <c r="R87" s="58"/>
      <c r="S87" s="66">
        <v>160</v>
      </c>
      <c r="T87" s="136">
        <v>0.35</v>
      </c>
      <c r="U87" s="138">
        <f t="shared" si="20"/>
        <v>2.2750000000000004</v>
      </c>
      <c r="V87" s="61"/>
      <c r="W87" s="51"/>
    </row>
    <row r="88" spans="1:23" ht="18" outlineLevel="1" x14ac:dyDescent="0.15">
      <c r="A88" s="167"/>
      <c r="B88" s="168"/>
      <c r="C88" s="168"/>
      <c r="D88" s="169"/>
      <c r="E88" s="158" t="s">
        <v>122</v>
      </c>
      <c r="F88" s="159"/>
      <c r="G88" s="159"/>
      <c r="H88" s="159"/>
      <c r="I88" s="159"/>
      <c r="J88" s="159"/>
      <c r="K88" s="159"/>
      <c r="L88" s="160"/>
      <c r="M88" s="45">
        <v>4.5</v>
      </c>
      <c r="N88" s="46">
        <v>50</v>
      </c>
      <c r="O88" s="137">
        <v>0.15</v>
      </c>
      <c r="P88" s="128">
        <f t="shared" si="19"/>
        <v>3.8250000000000002</v>
      </c>
      <c r="Q88" s="57"/>
      <c r="R88" s="58"/>
      <c r="S88" s="66">
        <v>100</v>
      </c>
      <c r="T88" s="136">
        <v>0.35</v>
      </c>
      <c r="U88" s="138">
        <f t="shared" si="20"/>
        <v>2.9249999999999998</v>
      </c>
      <c r="V88" s="61"/>
      <c r="W88" s="51"/>
    </row>
    <row r="89" spans="1:23" ht="69.5" customHeight="1" outlineLevel="1" x14ac:dyDescent="0.15">
      <c r="A89" s="212" t="s">
        <v>109</v>
      </c>
      <c r="B89" s="213"/>
      <c r="C89" s="213"/>
      <c r="D89" s="213"/>
      <c r="E89" s="246" t="s">
        <v>115</v>
      </c>
      <c r="F89" s="247"/>
      <c r="G89" s="247"/>
      <c r="H89" s="247"/>
      <c r="I89" s="247"/>
      <c r="J89" s="247"/>
      <c r="K89" s="247"/>
      <c r="L89" s="248"/>
      <c r="M89" s="45">
        <v>3.5</v>
      </c>
      <c r="N89" s="52">
        <v>5</v>
      </c>
      <c r="O89" s="257">
        <v>0.15</v>
      </c>
      <c r="P89" s="239">
        <f>M89-M89*0.15</f>
        <v>2.9750000000000001</v>
      </c>
      <c r="Q89" s="59"/>
      <c r="R89" s="60"/>
      <c r="S89" s="68">
        <v>100</v>
      </c>
      <c r="T89" s="140">
        <v>0.35</v>
      </c>
      <c r="U89" s="240">
        <f>M89-M89*0.35</f>
        <v>2.2750000000000004</v>
      </c>
      <c r="V89" s="70"/>
      <c r="W89" s="53"/>
    </row>
    <row r="90" spans="1:23" ht="33" customHeight="1" outlineLevel="1" x14ac:dyDescent="0.15">
      <c r="A90" s="133" t="s">
        <v>154</v>
      </c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72"/>
      <c r="R90" s="72"/>
      <c r="S90" s="73"/>
      <c r="T90" s="74"/>
      <c r="U90" s="75"/>
      <c r="V90" s="72"/>
      <c r="W90" s="88"/>
    </row>
    <row r="91" spans="1:23" ht="33" customHeight="1" outlineLevel="1" x14ac:dyDescent="0.15">
      <c r="A91" s="161"/>
      <c r="B91" s="162"/>
      <c r="C91" s="162"/>
      <c r="D91" s="163"/>
      <c r="E91" s="158" t="s">
        <v>120</v>
      </c>
      <c r="F91" s="159"/>
      <c r="G91" s="159"/>
      <c r="H91" s="159"/>
      <c r="I91" s="159"/>
      <c r="J91" s="159"/>
      <c r="K91" s="159"/>
      <c r="L91" s="160"/>
      <c r="M91" s="45">
        <v>15</v>
      </c>
      <c r="N91" s="20">
        <v>3</v>
      </c>
      <c r="O91" s="118">
        <v>0.15</v>
      </c>
      <c r="P91" s="129">
        <f>M91-M91*0.15</f>
        <v>12.75</v>
      </c>
      <c r="Q91" s="54"/>
      <c r="R91" s="55"/>
      <c r="S91" s="258">
        <v>24</v>
      </c>
      <c r="T91" s="121">
        <v>0.35</v>
      </c>
      <c r="U91" s="64">
        <f>M91-M91*0.35</f>
        <v>9.75</v>
      </c>
      <c r="V91" s="65"/>
      <c r="W91" s="50"/>
    </row>
    <row r="92" spans="1:23" ht="32.25" customHeight="1" outlineLevel="1" x14ac:dyDescent="0.15">
      <c r="A92" s="164"/>
      <c r="B92" s="165"/>
      <c r="C92" s="165"/>
      <c r="D92" s="166"/>
      <c r="E92" s="158" t="s">
        <v>124</v>
      </c>
      <c r="F92" s="159"/>
      <c r="G92" s="159"/>
      <c r="H92" s="159"/>
      <c r="I92" s="159"/>
      <c r="J92" s="159"/>
      <c r="K92" s="159"/>
      <c r="L92" s="160"/>
      <c r="M92" s="45">
        <v>19</v>
      </c>
      <c r="N92" s="46">
        <v>3</v>
      </c>
      <c r="O92" s="119">
        <v>0.15</v>
      </c>
      <c r="P92" s="130">
        <f>M92-M92*0.15</f>
        <v>16.149999999999999</v>
      </c>
      <c r="Q92" s="57"/>
      <c r="R92" s="58"/>
      <c r="S92" s="259">
        <v>24</v>
      </c>
      <c r="T92" s="136">
        <v>0.35</v>
      </c>
      <c r="U92" s="67">
        <f>M92-M92*0.35</f>
        <v>12.350000000000001</v>
      </c>
      <c r="V92" s="61"/>
      <c r="W92" s="51"/>
    </row>
    <row r="93" spans="1:23" ht="35.25" customHeight="1" outlineLevel="1" x14ac:dyDescent="0.15">
      <c r="A93" s="167"/>
      <c r="B93" s="168"/>
      <c r="C93" s="168"/>
      <c r="D93" s="169"/>
      <c r="E93" s="158" t="s">
        <v>125</v>
      </c>
      <c r="F93" s="159"/>
      <c r="G93" s="159"/>
      <c r="H93" s="159"/>
      <c r="I93" s="159"/>
      <c r="J93" s="159"/>
      <c r="K93" s="159"/>
      <c r="L93" s="160"/>
      <c r="M93" s="45">
        <v>22</v>
      </c>
      <c r="N93" s="46">
        <v>3</v>
      </c>
      <c r="O93" s="119">
        <v>0.15</v>
      </c>
      <c r="P93" s="130">
        <f t="shared" ref="P93:P95" si="21">M93-M93*0.15</f>
        <v>18.7</v>
      </c>
      <c r="Q93" s="57"/>
      <c r="R93" s="58"/>
      <c r="S93" s="259">
        <v>12</v>
      </c>
      <c r="T93" s="136">
        <v>0.35</v>
      </c>
      <c r="U93" s="67">
        <f t="shared" ref="U93:U95" si="22">M93-M93*0.35</f>
        <v>14.3</v>
      </c>
      <c r="V93" s="61"/>
      <c r="W93" s="51"/>
    </row>
    <row r="94" spans="1:23" ht="36" customHeight="1" outlineLevel="1" x14ac:dyDescent="0.15">
      <c r="A94" s="161"/>
      <c r="B94" s="162"/>
      <c r="C94" s="162"/>
      <c r="D94" s="163"/>
      <c r="E94" s="158" t="s">
        <v>126</v>
      </c>
      <c r="F94" s="159"/>
      <c r="G94" s="159"/>
      <c r="H94" s="159"/>
      <c r="I94" s="159"/>
      <c r="J94" s="159"/>
      <c r="K94" s="159"/>
      <c r="L94" s="160"/>
      <c r="M94" s="45">
        <v>15</v>
      </c>
      <c r="N94" s="46">
        <v>3</v>
      </c>
      <c r="O94" s="119">
        <v>0.15</v>
      </c>
      <c r="P94" s="130">
        <f t="shared" si="21"/>
        <v>12.75</v>
      </c>
      <c r="Q94" s="57"/>
      <c r="R94" s="58"/>
      <c r="S94" s="259">
        <v>24</v>
      </c>
      <c r="T94" s="136">
        <v>0.35</v>
      </c>
      <c r="U94" s="67">
        <f t="shared" si="22"/>
        <v>9.75</v>
      </c>
      <c r="V94" s="61"/>
      <c r="W94" s="51"/>
    </row>
    <row r="95" spans="1:23" ht="30.75" customHeight="1" outlineLevel="1" x14ac:dyDescent="0.15">
      <c r="A95" s="164"/>
      <c r="B95" s="165"/>
      <c r="C95" s="165"/>
      <c r="D95" s="166"/>
      <c r="E95" s="158" t="s">
        <v>127</v>
      </c>
      <c r="F95" s="159"/>
      <c r="G95" s="159"/>
      <c r="H95" s="159"/>
      <c r="I95" s="159"/>
      <c r="J95" s="159"/>
      <c r="K95" s="159"/>
      <c r="L95" s="160"/>
      <c r="M95" s="45">
        <v>19</v>
      </c>
      <c r="N95" s="46">
        <v>3</v>
      </c>
      <c r="O95" s="119">
        <v>0.15</v>
      </c>
      <c r="P95" s="130">
        <f t="shared" si="21"/>
        <v>16.149999999999999</v>
      </c>
      <c r="Q95" s="57"/>
      <c r="R95" s="58"/>
      <c r="S95" s="259">
        <v>24</v>
      </c>
      <c r="T95" s="136">
        <v>0.35</v>
      </c>
      <c r="U95" s="67">
        <f t="shared" si="22"/>
        <v>12.350000000000001</v>
      </c>
      <c r="V95" s="61"/>
      <c r="W95" s="51"/>
    </row>
    <row r="96" spans="1:23" ht="33" customHeight="1" outlineLevel="1" x14ac:dyDescent="0.15">
      <c r="A96" s="208"/>
      <c r="B96" s="209"/>
      <c r="C96" s="209"/>
      <c r="D96" s="210"/>
      <c r="E96" s="158" t="s">
        <v>128</v>
      </c>
      <c r="F96" s="159"/>
      <c r="G96" s="159"/>
      <c r="H96" s="159"/>
      <c r="I96" s="159"/>
      <c r="J96" s="159"/>
      <c r="K96" s="159"/>
      <c r="L96" s="160"/>
      <c r="M96" s="45">
        <v>22</v>
      </c>
      <c r="N96" s="52">
        <v>3</v>
      </c>
      <c r="O96" s="120">
        <v>0.15</v>
      </c>
      <c r="P96" s="131">
        <f>M96-M96*0.15</f>
        <v>18.7</v>
      </c>
      <c r="Q96" s="59"/>
      <c r="R96" s="60"/>
      <c r="S96" s="260">
        <v>12</v>
      </c>
      <c r="T96" s="140">
        <v>0.35</v>
      </c>
      <c r="U96" s="69">
        <f>M96-M96*0.35</f>
        <v>14.3</v>
      </c>
      <c r="V96" s="70"/>
      <c r="W96" s="53"/>
    </row>
    <row r="97" spans="1:23" ht="20.25" customHeight="1" outlineLevel="1" x14ac:dyDescent="0.15">
      <c r="A97" s="133" t="s">
        <v>155</v>
      </c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72"/>
      <c r="R97" s="72"/>
      <c r="S97" s="73"/>
      <c r="T97" s="74"/>
      <c r="U97" s="75"/>
      <c r="V97" s="72"/>
      <c r="W97" s="88"/>
    </row>
    <row r="98" spans="1:23" ht="18" outlineLevel="1" x14ac:dyDescent="0.15">
      <c r="A98" s="211"/>
      <c r="B98" s="162"/>
      <c r="C98" s="162"/>
      <c r="D98" s="163"/>
      <c r="E98" s="158" t="s">
        <v>111</v>
      </c>
      <c r="F98" s="159"/>
      <c r="G98" s="159"/>
      <c r="H98" s="159"/>
      <c r="I98" s="159"/>
      <c r="J98" s="159"/>
      <c r="K98" s="159"/>
      <c r="L98" s="160"/>
      <c r="M98" s="45">
        <v>42</v>
      </c>
      <c r="N98" s="20">
        <v>3</v>
      </c>
      <c r="O98" s="122">
        <v>0.05</v>
      </c>
      <c r="P98" s="132">
        <f>M98-M98*0.05</f>
        <v>39.9</v>
      </c>
      <c r="Q98" s="54"/>
      <c r="R98" s="55">
        <f>P98*Q98</f>
        <v>0</v>
      </c>
      <c r="S98" s="63">
        <v>5</v>
      </c>
      <c r="T98" s="125">
        <v>0.1</v>
      </c>
      <c r="U98" s="64">
        <f>M98-M98*0.1</f>
        <v>37.799999999999997</v>
      </c>
      <c r="V98" s="65"/>
      <c r="W98" s="50"/>
    </row>
    <row r="99" spans="1:23" ht="18" outlineLevel="1" x14ac:dyDescent="0.15">
      <c r="A99" s="164"/>
      <c r="B99" s="165"/>
      <c r="C99" s="165"/>
      <c r="D99" s="166"/>
      <c r="E99" s="158" t="s">
        <v>116</v>
      </c>
      <c r="F99" s="159"/>
      <c r="G99" s="159"/>
      <c r="H99" s="159"/>
      <c r="I99" s="159"/>
      <c r="J99" s="159"/>
      <c r="K99" s="159"/>
      <c r="L99" s="160"/>
      <c r="M99" s="45">
        <v>50</v>
      </c>
      <c r="N99" s="46">
        <v>3</v>
      </c>
      <c r="O99" s="123">
        <v>0.05</v>
      </c>
      <c r="P99" s="49">
        <f>M99-M99*0.05</f>
        <v>47.5</v>
      </c>
      <c r="Q99" s="57"/>
      <c r="R99" s="58">
        <f>P99*Q99</f>
        <v>0</v>
      </c>
      <c r="S99" s="66">
        <v>5</v>
      </c>
      <c r="T99" s="126">
        <v>0.1</v>
      </c>
      <c r="U99" s="135">
        <f>M99-M99*0.1</f>
        <v>45</v>
      </c>
      <c r="V99" s="61"/>
      <c r="W99" s="51"/>
    </row>
    <row r="100" spans="1:23" ht="18" outlineLevel="1" x14ac:dyDescent="0.15">
      <c r="A100" s="164"/>
      <c r="B100" s="165"/>
      <c r="C100" s="165"/>
      <c r="D100" s="166"/>
      <c r="E100" s="158" t="s">
        <v>121</v>
      </c>
      <c r="F100" s="159"/>
      <c r="G100" s="159"/>
      <c r="H100" s="159"/>
      <c r="I100" s="159"/>
      <c r="J100" s="159"/>
      <c r="K100" s="159"/>
      <c r="L100" s="160"/>
      <c r="M100" s="45">
        <v>52</v>
      </c>
      <c r="N100" s="46">
        <v>3</v>
      </c>
      <c r="O100" s="123">
        <v>0.05</v>
      </c>
      <c r="P100" s="49">
        <f t="shared" ref="P100:P103" si="23">M100-M100*0.05</f>
        <v>49.4</v>
      </c>
      <c r="Q100" s="57"/>
      <c r="R100" s="58">
        <f t="shared" ref="R100:R104" si="24">P100*Q100</f>
        <v>0</v>
      </c>
      <c r="S100" s="66">
        <v>5</v>
      </c>
      <c r="T100" s="126">
        <v>0.1</v>
      </c>
      <c r="U100" s="135">
        <f t="shared" ref="U100:U103" si="25">M100-M100*0.1</f>
        <v>46.8</v>
      </c>
      <c r="V100" s="61"/>
      <c r="W100" s="51"/>
    </row>
    <row r="101" spans="1:23" ht="24.75" customHeight="1" outlineLevel="1" x14ac:dyDescent="0.15">
      <c r="A101" s="167"/>
      <c r="B101" s="168"/>
      <c r="C101" s="168"/>
      <c r="D101" s="169"/>
      <c r="E101" s="158" t="s">
        <v>123</v>
      </c>
      <c r="F101" s="159"/>
      <c r="G101" s="159"/>
      <c r="H101" s="159"/>
      <c r="I101" s="159"/>
      <c r="J101" s="159"/>
      <c r="K101" s="159"/>
      <c r="L101" s="160"/>
      <c r="M101" s="45">
        <v>32</v>
      </c>
      <c r="N101" s="46">
        <v>3</v>
      </c>
      <c r="O101" s="123">
        <v>0.05</v>
      </c>
      <c r="P101" s="49">
        <f t="shared" si="23"/>
        <v>30.4</v>
      </c>
      <c r="Q101" s="57"/>
      <c r="R101" s="58">
        <f t="shared" si="24"/>
        <v>0</v>
      </c>
      <c r="S101" s="66">
        <v>5</v>
      </c>
      <c r="T101" s="126">
        <v>0.1</v>
      </c>
      <c r="U101" s="135">
        <f t="shared" si="25"/>
        <v>28.8</v>
      </c>
      <c r="V101" s="61"/>
      <c r="W101" s="51"/>
    </row>
    <row r="102" spans="1:23" ht="35" customHeight="1" outlineLevel="1" x14ac:dyDescent="0.15">
      <c r="A102" s="161"/>
      <c r="B102" s="162"/>
      <c r="C102" s="162"/>
      <c r="D102" s="163"/>
      <c r="E102" s="158" t="s">
        <v>110</v>
      </c>
      <c r="F102" s="159"/>
      <c r="G102" s="159"/>
      <c r="H102" s="159"/>
      <c r="I102" s="159"/>
      <c r="J102" s="159"/>
      <c r="K102" s="159"/>
      <c r="L102" s="160"/>
      <c r="M102" s="45">
        <v>35</v>
      </c>
      <c r="N102" s="46">
        <v>3</v>
      </c>
      <c r="O102" s="123">
        <v>0.05</v>
      </c>
      <c r="P102" s="49">
        <f t="shared" si="23"/>
        <v>33.25</v>
      </c>
      <c r="Q102" s="57"/>
      <c r="R102" s="58">
        <f t="shared" si="24"/>
        <v>0</v>
      </c>
      <c r="S102" s="66">
        <v>5</v>
      </c>
      <c r="T102" s="126">
        <v>0.1</v>
      </c>
      <c r="U102" s="135">
        <f t="shared" si="25"/>
        <v>31.5</v>
      </c>
      <c r="V102" s="61"/>
      <c r="W102" s="51"/>
    </row>
    <row r="103" spans="1:23" ht="34" customHeight="1" outlineLevel="1" x14ac:dyDescent="0.15">
      <c r="A103" s="164"/>
      <c r="B103" s="165"/>
      <c r="C103" s="165"/>
      <c r="D103" s="166"/>
      <c r="E103" s="158" t="s">
        <v>112</v>
      </c>
      <c r="F103" s="159"/>
      <c r="G103" s="159"/>
      <c r="H103" s="159"/>
      <c r="I103" s="159"/>
      <c r="J103" s="159"/>
      <c r="K103" s="159"/>
      <c r="L103" s="160"/>
      <c r="M103" s="45">
        <v>30</v>
      </c>
      <c r="N103" s="46">
        <v>3</v>
      </c>
      <c r="O103" s="123">
        <v>0.05</v>
      </c>
      <c r="P103" s="49">
        <f t="shared" si="23"/>
        <v>28.5</v>
      </c>
      <c r="Q103" s="57"/>
      <c r="R103" s="58">
        <f t="shared" si="24"/>
        <v>0</v>
      </c>
      <c r="S103" s="66">
        <v>5</v>
      </c>
      <c r="T103" s="126">
        <v>0.1</v>
      </c>
      <c r="U103" s="135">
        <f t="shared" si="25"/>
        <v>27</v>
      </c>
      <c r="V103" s="61"/>
      <c r="W103" s="51"/>
    </row>
    <row r="104" spans="1:23" ht="32" customHeight="1" outlineLevel="1" x14ac:dyDescent="0.15">
      <c r="A104" s="167"/>
      <c r="B104" s="168"/>
      <c r="C104" s="168"/>
      <c r="D104" s="169"/>
      <c r="E104" s="158" t="s">
        <v>117</v>
      </c>
      <c r="F104" s="159"/>
      <c r="G104" s="159"/>
      <c r="H104" s="159"/>
      <c r="I104" s="159"/>
      <c r="J104" s="159"/>
      <c r="K104" s="159"/>
      <c r="L104" s="160"/>
      <c r="M104" s="45">
        <v>32</v>
      </c>
      <c r="N104" s="52">
        <v>3</v>
      </c>
      <c r="O104" s="124">
        <v>0.05</v>
      </c>
      <c r="P104" s="131">
        <f>M104-M104*0.05</f>
        <v>30.4</v>
      </c>
      <c r="Q104" s="59"/>
      <c r="R104" s="60">
        <f t="shared" si="24"/>
        <v>0</v>
      </c>
      <c r="S104" s="68">
        <v>5</v>
      </c>
      <c r="T104" s="127">
        <v>0.1</v>
      </c>
      <c r="U104" s="69">
        <f>M104-M104*0.1</f>
        <v>28.8</v>
      </c>
      <c r="V104" s="70"/>
      <c r="W104" s="53"/>
    </row>
    <row r="105" spans="1:23" ht="39.75" customHeight="1" x14ac:dyDescent="0.15">
      <c r="A105" s="146" t="s">
        <v>156</v>
      </c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72"/>
      <c r="R105" s="72"/>
      <c r="S105" s="73"/>
      <c r="T105" s="74"/>
      <c r="U105" s="75"/>
      <c r="V105" s="72"/>
      <c r="W105" s="88"/>
    </row>
    <row r="106" spans="1:23" ht="69.5" customHeight="1" outlineLevel="1" x14ac:dyDescent="0.15">
      <c r="A106" s="214" t="s">
        <v>129</v>
      </c>
      <c r="B106" s="215"/>
      <c r="C106" s="215"/>
      <c r="D106" s="215"/>
      <c r="E106" s="216" t="s">
        <v>162</v>
      </c>
      <c r="F106" s="217"/>
      <c r="G106" s="217"/>
      <c r="H106" s="217"/>
      <c r="I106" s="217"/>
      <c r="J106" s="217"/>
      <c r="K106" s="217"/>
      <c r="L106" s="218"/>
      <c r="M106" s="141">
        <v>17</v>
      </c>
      <c r="N106" s="20">
        <v>20</v>
      </c>
      <c r="O106" s="118">
        <v>0.05</v>
      </c>
      <c r="P106" s="242">
        <v>16</v>
      </c>
      <c r="Q106" s="54"/>
      <c r="R106" s="55">
        <f>P106*Q106</f>
        <v>0</v>
      </c>
      <c r="S106" s="63">
        <v>40</v>
      </c>
      <c r="T106" s="121">
        <v>0.15</v>
      </c>
      <c r="U106" s="64">
        <f>M106-M106*0.15</f>
        <v>14.45</v>
      </c>
      <c r="V106" s="65"/>
      <c r="W106" s="24">
        <f>U106*V106</f>
        <v>0</v>
      </c>
    </row>
    <row r="107" spans="1:23" ht="69.5" customHeight="1" outlineLevel="1" x14ac:dyDescent="0.15">
      <c r="A107" s="212" t="s">
        <v>130</v>
      </c>
      <c r="B107" s="213"/>
      <c r="C107" s="213"/>
      <c r="D107" s="213"/>
      <c r="E107" s="158" t="s">
        <v>131</v>
      </c>
      <c r="F107" s="159"/>
      <c r="G107" s="159"/>
      <c r="H107" s="159"/>
      <c r="I107" s="159"/>
      <c r="J107" s="159"/>
      <c r="K107" s="159"/>
      <c r="L107" s="160"/>
      <c r="M107" s="142">
        <v>12</v>
      </c>
      <c r="N107" s="46">
        <v>20</v>
      </c>
      <c r="O107" s="119">
        <v>0.05</v>
      </c>
      <c r="P107" s="243">
        <v>11</v>
      </c>
      <c r="Q107" s="57"/>
      <c r="R107" s="58">
        <f>P107*Q107</f>
        <v>0</v>
      </c>
      <c r="S107" s="66">
        <v>40</v>
      </c>
      <c r="T107" s="126">
        <v>0.2</v>
      </c>
      <c r="U107" s="135">
        <v>9.5</v>
      </c>
      <c r="V107" s="61"/>
      <c r="W107" s="43">
        <f>U107*V107</f>
        <v>0</v>
      </c>
    </row>
    <row r="108" spans="1:23" ht="69.5" customHeight="1" outlineLevel="1" x14ac:dyDescent="0.15">
      <c r="A108" s="212" t="s">
        <v>132</v>
      </c>
      <c r="B108" s="213"/>
      <c r="C108" s="213"/>
      <c r="D108" s="213"/>
      <c r="E108" s="158" t="s">
        <v>133</v>
      </c>
      <c r="F108" s="159"/>
      <c r="G108" s="159"/>
      <c r="H108" s="159"/>
      <c r="I108" s="159"/>
      <c r="J108" s="159"/>
      <c r="K108" s="159"/>
      <c r="L108" s="160"/>
      <c r="M108" s="142">
        <v>10</v>
      </c>
      <c r="N108" s="46">
        <v>20</v>
      </c>
      <c r="O108" s="119">
        <v>0.05</v>
      </c>
      <c r="P108" s="243">
        <f t="shared" ref="P108:P111" si="26">M108-M108*0.05</f>
        <v>9.5</v>
      </c>
      <c r="Q108" s="57"/>
      <c r="R108" s="58">
        <f t="shared" ref="R108:R113" si="27">P108*Q108</f>
        <v>0</v>
      </c>
      <c r="S108" s="66">
        <v>40</v>
      </c>
      <c r="T108" s="126">
        <v>0.2</v>
      </c>
      <c r="U108" s="67">
        <f>M108-M108*0.2</f>
        <v>8</v>
      </c>
      <c r="V108" s="61"/>
      <c r="W108" s="43">
        <f t="shared" ref="W108:W114" si="28">U108*V108</f>
        <v>0</v>
      </c>
    </row>
    <row r="109" spans="1:23" ht="69.5" customHeight="1" outlineLevel="1" x14ac:dyDescent="0.15">
      <c r="A109" s="212" t="s">
        <v>134</v>
      </c>
      <c r="B109" s="213"/>
      <c r="C109" s="213"/>
      <c r="D109" s="213"/>
      <c r="E109" s="158" t="s">
        <v>135</v>
      </c>
      <c r="F109" s="159"/>
      <c r="G109" s="159"/>
      <c r="H109" s="159"/>
      <c r="I109" s="159"/>
      <c r="J109" s="159"/>
      <c r="K109" s="159"/>
      <c r="L109" s="160"/>
      <c r="M109" s="142">
        <v>15</v>
      </c>
      <c r="N109" s="46">
        <v>20</v>
      </c>
      <c r="O109" s="119">
        <v>0.15</v>
      </c>
      <c r="P109" s="243">
        <v>13</v>
      </c>
      <c r="Q109" s="57"/>
      <c r="R109" s="58">
        <f t="shared" si="27"/>
        <v>0</v>
      </c>
      <c r="S109" s="66">
        <v>40</v>
      </c>
      <c r="T109" s="126">
        <v>0.25</v>
      </c>
      <c r="U109" s="67">
        <v>11.2</v>
      </c>
      <c r="V109" s="61"/>
      <c r="W109" s="43">
        <f t="shared" si="28"/>
        <v>0</v>
      </c>
    </row>
    <row r="110" spans="1:23" ht="69.5" customHeight="1" outlineLevel="1" x14ac:dyDescent="0.15">
      <c r="A110" s="212" t="s">
        <v>136</v>
      </c>
      <c r="B110" s="213"/>
      <c r="C110" s="213"/>
      <c r="D110" s="213"/>
      <c r="E110" s="158" t="s">
        <v>163</v>
      </c>
      <c r="F110" s="159"/>
      <c r="G110" s="159"/>
      <c r="H110" s="159"/>
      <c r="I110" s="159"/>
      <c r="J110" s="159"/>
      <c r="K110" s="159"/>
      <c r="L110" s="160"/>
      <c r="M110" s="142">
        <v>40</v>
      </c>
      <c r="N110" s="46">
        <v>12</v>
      </c>
      <c r="O110" s="119">
        <v>0.05</v>
      </c>
      <c r="P110" s="243">
        <f t="shared" si="26"/>
        <v>38</v>
      </c>
      <c r="Q110" s="57"/>
      <c r="R110" s="58">
        <f t="shared" si="27"/>
        <v>0</v>
      </c>
      <c r="S110" s="66">
        <v>18</v>
      </c>
      <c r="T110" s="126">
        <v>0.15</v>
      </c>
      <c r="U110" s="67">
        <f t="shared" ref="U110" si="29">M110-M110*0.15</f>
        <v>34</v>
      </c>
      <c r="V110" s="61"/>
      <c r="W110" s="43">
        <f t="shared" si="28"/>
        <v>0</v>
      </c>
    </row>
    <row r="111" spans="1:23" ht="69.5" customHeight="1" outlineLevel="1" x14ac:dyDescent="0.15">
      <c r="A111" s="212" t="s">
        <v>136</v>
      </c>
      <c r="B111" s="213"/>
      <c r="C111" s="213"/>
      <c r="D111" s="213"/>
      <c r="E111" s="158" t="s">
        <v>164</v>
      </c>
      <c r="F111" s="159"/>
      <c r="G111" s="159"/>
      <c r="H111" s="159"/>
      <c r="I111" s="159"/>
      <c r="J111" s="159"/>
      <c r="K111" s="159"/>
      <c r="L111" s="160"/>
      <c r="M111" s="142">
        <v>50</v>
      </c>
      <c r="N111" s="46">
        <v>12</v>
      </c>
      <c r="O111" s="119">
        <v>0.05</v>
      </c>
      <c r="P111" s="243">
        <f t="shared" si="26"/>
        <v>47.5</v>
      </c>
      <c r="Q111" s="57"/>
      <c r="R111" s="58">
        <f t="shared" si="27"/>
        <v>0</v>
      </c>
      <c r="S111" s="66">
        <v>18</v>
      </c>
      <c r="T111" s="126">
        <v>0.1</v>
      </c>
      <c r="U111" s="67">
        <f>M111-M111*0.1</f>
        <v>45</v>
      </c>
      <c r="V111" s="61"/>
      <c r="W111" s="43">
        <f t="shared" si="28"/>
        <v>0</v>
      </c>
    </row>
    <row r="112" spans="1:23" ht="69.5" customHeight="1" outlineLevel="1" x14ac:dyDescent="0.15">
      <c r="A112" s="212" t="s">
        <v>137</v>
      </c>
      <c r="B112" s="213"/>
      <c r="C112" s="213"/>
      <c r="D112" s="213"/>
      <c r="E112" s="158" t="s">
        <v>165</v>
      </c>
      <c r="F112" s="159"/>
      <c r="G112" s="159"/>
      <c r="H112" s="159"/>
      <c r="I112" s="159"/>
      <c r="J112" s="159"/>
      <c r="K112" s="159"/>
      <c r="L112" s="160"/>
      <c r="M112" s="142">
        <v>55</v>
      </c>
      <c r="N112" s="46">
        <v>10</v>
      </c>
      <c r="O112" s="119">
        <v>0.06</v>
      </c>
      <c r="P112" s="244">
        <f>M112-M112*0.06</f>
        <v>51.7</v>
      </c>
      <c r="Q112" s="57"/>
      <c r="R112" s="58">
        <f t="shared" si="27"/>
        <v>0</v>
      </c>
      <c r="S112" s="66">
        <v>20</v>
      </c>
      <c r="T112" s="238">
        <v>0.15</v>
      </c>
      <c r="U112" s="67">
        <v>49</v>
      </c>
      <c r="V112" s="61"/>
      <c r="W112" s="43">
        <f t="shared" si="28"/>
        <v>0</v>
      </c>
    </row>
    <row r="113" spans="1:23" ht="75" customHeight="1" outlineLevel="1" x14ac:dyDescent="0.15">
      <c r="A113" s="153"/>
      <c r="B113" s="154"/>
      <c r="C113" s="154"/>
      <c r="D113" s="155"/>
      <c r="E113" s="158" t="s">
        <v>139</v>
      </c>
      <c r="F113" s="159"/>
      <c r="G113" s="159"/>
      <c r="H113" s="159"/>
      <c r="I113" s="159"/>
      <c r="J113" s="159"/>
      <c r="K113" s="159"/>
      <c r="L113" s="160"/>
      <c r="M113" s="142">
        <v>52</v>
      </c>
      <c r="N113" s="46">
        <v>10</v>
      </c>
      <c r="O113" s="119">
        <v>0.05</v>
      </c>
      <c r="P113" s="244">
        <f>M113-M113*0.05</f>
        <v>49.4</v>
      </c>
      <c r="Q113" s="57"/>
      <c r="R113" s="58">
        <f t="shared" si="27"/>
        <v>0</v>
      </c>
      <c r="S113" s="66">
        <v>20</v>
      </c>
      <c r="T113" s="126">
        <v>0.1</v>
      </c>
      <c r="U113" s="67">
        <v>47</v>
      </c>
      <c r="V113" s="61"/>
      <c r="W113" s="43">
        <f t="shared" si="28"/>
        <v>0</v>
      </c>
    </row>
    <row r="114" spans="1:23" ht="84.75" customHeight="1" outlineLevel="1" x14ac:dyDescent="0.15">
      <c r="A114" s="219" t="s">
        <v>138</v>
      </c>
      <c r="B114" s="220"/>
      <c r="C114" s="220"/>
      <c r="D114" s="220"/>
      <c r="E114" s="205" t="s">
        <v>166</v>
      </c>
      <c r="F114" s="206"/>
      <c r="G114" s="206"/>
      <c r="H114" s="206"/>
      <c r="I114" s="206"/>
      <c r="J114" s="206"/>
      <c r="K114" s="206"/>
      <c r="L114" s="207"/>
      <c r="M114" s="143">
        <v>165</v>
      </c>
      <c r="N114" s="52">
        <v>10</v>
      </c>
      <c r="O114" s="120">
        <v>0.1</v>
      </c>
      <c r="P114" s="245">
        <f>M114-M114*0.1</f>
        <v>148.5</v>
      </c>
      <c r="Q114" s="59"/>
      <c r="R114" s="60">
        <f>P114*Q114</f>
        <v>0</v>
      </c>
      <c r="S114" s="68">
        <v>20</v>
      </c>
      <c r="T114" s="127">
        <v>0.15</v>
      </c>
      <c r="U114" s="241">
        <f>M114-M114*0.15</f>
        <v>140.25</v>
      </c>
      <c r="V114" s="70"/>
      <c r="W114" s="44">
        <f t="shared" si="28"/>
        <v>0</v>
      </c>
    </row>
    <row r="115" spans="1:23" x14ac:dyDescent="0.2">
      <c r="R115" s="145">
        <f>SUM(R7:R114)</f>
        <v>0</v>
      </c>
      <c r="S115" s="144"/>
      <c r="T115" s="144"/>
      <c r="U115" s="144"/>
      <c r="V115" s="144"/>
      <c r="W115" s="145">
        <f t="shared" ref="W115" si="30">SUM(W7:W114)</f>
        <v>0</v>
      </c>
    </row>
  </sheetData>
  <mergeCells count="194">
    <mergeCell ref="A89:D89"/>
    <mergeCell ref="A34:D34"/>
    <mergeCell ref="A35:D35"/>
    <mergeCell ref="A37:D37"/>
    <mergeCell ref="A42:D42"/>
    <mergeCell ref="A43:D43"/>
    <mergeCell ref="A54:D54"/>
    <mergeCell ref="A8:D8"/>
    <mergeCell ref="E8:L8"/>
    <mergeCell ref="A9:D9"/>
    <mergeCell ref="E9:L9"/>
    <mergeCell ref="A30:D30"/>
    <mergeCell ref="A27:D27"/>
    <mergeCell ref="A25:D25"/>
    <mergeCell ref="A26:D26"/>
    <mergeCell ref="A24:D24"/>
    <mergeCell ref="A33:D33"/>
    <mergeCell ref="A32:D32"/>
    <mergeCell ref="A31:D31"/>
    <mergeCell ref="A44:D44"/>
    <mergeCell ref="A45:D45"/>
    <mergeCell ref="A41:D41"/>
    <mergeCell ref="A53:D53"/>
    <mergeCell ref="A38:D38"/>
    <mergeCell ref="A36:D36"/>
    <mergeCell ref="A10:D10"/>
    <mergeCell ref="E10:L10"/>
    <mergeCell ref="A15:D15"/>
    <mergeCell ref="A19:D19"/>
    <mergeCell ref="A18:D18"/>
    <mergeCell ref="A23:D23"/>
    <mergeCell ref="A16:D16"/>
    <mergeCell ref="A17:D17"/>
    <mergeCell ref="A13:D13"/>
    <mergeCell ref="A14:D14"/>
    <mergeCell ref="A11:D11"/>
    <mergeCell ref="E11:L11"/>
    <mergeCell ref="A12:D12"/>
    <mergeCell ref="E12:L12"/>
    <mergeCell ref="A21:D21"/>
    <mergeCell ref="A22:D22"/>
    <mergeCell ref="A20:D20"/>
    <mergeCell ref="E23:L23"/>
    <mergeCell ref="E22:L22"/>
    <mergeCell ref="E14:L14"/>
    <mergeCell ref="E13:L13"/>
    <mergeCell ref="E17:L17"/>
    <mergeCell ref="E16:L16"/>
    <mergeCell ref="A91:D93"/>
    <mergeCell ref="A52:D52"/>
    <mergeCell ref="E52:L52"/>
    <mergeCell ref="E53:L53"/>
    <mergeCell ref="A50:D50"/>
    <mergeCell ref="A51:D51"/>
    <mergeCell ref="A49:D49"/>
    <mergeCell ref="A48:D48"/>
    <mergeCell ref="A46:D46"/>
    <mergeCell ref="A47:D47"/>
    <mergeCell ref="A55:D55"/>
    <mergeCell ref="A58:D58"/>
    <mergeCell ref="A59:D59"/>
    <mergeCell ref="A60:D60"/>
    <mergeCell ref="A61:D61"/>
    <mergeCell ref="A76:P76"/>
    <mergeCell ref="A77:P77"/>
    <mergeCell ref="A74:D74"/>
    <mergeCell ref="E74:L74"/>
    <mergeCell ref="A75:D75"/>
    <mergeCell ref="E75:L75"/>
    <mergeCell ref="A73:D73"/>
    <mergeCell ref="A72:D72"/>
    <mergeCell ref="A71:D71"/>
    <mergeCell ref="E109:L109"/>
    <mergeCell ref="E108:L108"/>
    <mergeCell ref="E110:L110"/>
    <mergeCell ref="E111:L111"/>
    <mergeCell ref="E112:L112"/>
    <mergeCell ref="E113:L113"/>
    <mergeCell ref="E114:L114"/>
    <mergeCell ref="A94:D96"/>
    <mergeCell ref="A98:D101"/>
    <mergeCell ref="A108:D108"/>
    <mergeCell ref="A109:D109"/>
    <mergeCell ref="A107:D107"/>
    <mergeCell ref="A106:D106"/>
    <mergeCell ref="E106:L106"/>
    <mergeCell ref="E95:L95"/>
    <mergeCell ref="E96:L96"/>
    <mergeCell ref="A102:D104"/>
    <mergeCell ref="A114:D114"/>
    <mergeCell ref="A112:D112"/>
    <mergeCell ref="A111:D111"/>
    <mergeCell ref="A110:D110"/>
    <mergeCell ref="E107:L107"/>
    <mergeCell ref="E98:L98"/>
    <mergeCell ref="E102:L102"/>
    <mergeCell ref="E82:L82"/>
    <mergeCell ref="E103:L103"/>
    <mergeCell ref="E89:L89"/>
    <mergeCell ref="E86:L86"/>
    <mergeCell ref="E83:L83"/>
    <mergeCell ref="E104:L104"/>
    <mergeCell ref="E99:L99"/>
    <mergeCell ref="E100:L100"/>
    <mergeCell ref="E91:L91"/>
    <mergeCell ref="E87:L87"/>
    <mergeCell ref="E101:L101"/>
    <mergeCell ref="E88:L88"/>
    <mergeCell ref="E84:L84"/>
    <mergeCell ref="E85:L85"/>
    <mergeCell ref="E39:L39"/>
    <mergeCell ref="E94:L94"/>
    <mergeCell ref="E93:L93"/>
    <mergeCell ref="E92:L92"/>
    <mergeCell ref="E60:L60"/>
    <mergeCell ref="E66:L66"/>
    <mergeCell ref="E68:L68"/>
    <mergeCell ref="E67:L67"/>
    <mergeCell ref="E65:L65"/>
    <mergeCell ref="E73:L73"/>
    <mergeCell ref="E78:L78"/>
    <mergeCell ref="E79:L79"/>
    <mergeCell ref="E81:L81"/>
    <mergeCell ref="E80:L80"/>
    <mergeCell ref="E71:L71"/>
    <mergeCell ref="E72:L72"/>
    <mergeCell ref="E59:L59"/>
    <mergeCell ref="E58:L58"/>
    <mergeCell ref="E55:L55"/>
    <mergeCell ref="E54:L54"/>
    <mergeCell ref="E61:L61"/>
    <mergeCell ref="E62:L62"/>
    <mergeCell ref="E64:L64"/>
    <mergeCell ref="E63:L63"/>
    <mergeCell ref="A56:P56"/>
    <mergeCell ref="A67:D67"/>
    <mergeCell ref="A68:D68"/>
    <mergeCell ref="A66:D66"/>
    <mergeCell ref="A63:D63"/>
    <mergeCell ref="A64:D64"/>
    <mergeCell ref="A62:D62"/>
    <mergeCell ref="A65:D65"/>
    <mergeCell ref="A57:D57"/>
    <mergeCell ref="E57:L57"/>
    <mergeCell ref="A70:D70"/>
    <mergeCell ref="A69:D69"/>
    <mergeCell ref="A2:W2"/>
    <mergeCell ref="E45:L45"/>
    <mergeCell ref="E44:L44"/>
    <mergeCell ref="E47:L47"/>
    <mergeCell ref="E46:L46"/>
    <mergeCell ref="E48:L48"/>
    <mergeCell ref="E49:L49"/>
    <mergeCell ref="E51:L51"/>
    <mergeCell ref="E50:L50"/>
    <mergeCell ref="E41:L41"/>
    <mergeCell ref="E43:L43"/>
    <mergeCell ref="E42:L42"/>
    <mergeCell ref="E37:L37"/>
    <mergeCell ref="E36:L36"/>
    <mergeCell ref="E38:L38"/>
    <mergeCell ref="E40:L40"/>
    <mergeCell ref="A28:D28"/>
    <mergeCell ref="A39:D39"/>
    <mergeCell ref="A40:D40"/>
    <mergeCell ref="N4:R5"/>
    <mergeCell ref="S4:W5"/>
    <mergeCell ref="E4:L6"/>
    <mergeCell ref="A4:D6"/>
    <mergeCell ref="M4:M6"/>
    <mergeCell ref="A113:D113"/>
    <mergeCell ref="A7:M7"/>
    <mergeCell ref="E33:L33"/>
    <mergeCell ref="E35:L35"/>
    <mergeCell ref="E34:L34"/>
    <mergeCell ref="E31:L31"/>
    <mergeCell ref="A81:D83"/>
    <mergeCell ref="A84:D88"/>
    <mergeCell ref="A78:D80"/>
    <mergeCell ref="E15:L15"/>
    <mergeCell ref="E18:L18"/>
    <mergeCell ref="E20:L20"/>
    <mergeCell ref="E19:L19"/>
    <mergeCell ref="E21:L21"/>
    <mergeCell ref="E32:L32"/>
    <mergeCell ref="E30:L30"/>
    <mergeCell ref="E29:L29"/>
    <mergeCell ref="E26:L26"/>
    <mergeCell ref="E25:L25"/>
    <mergeCell ref="E28:L28"/>
    <mergeCell ref="E27:L27"/>
    <mergeCell ref="E24:L24"/>
    <mergeCell ref="E69:L69"/>
    <mergeCell ref="E70:L70"/>
  </mergeCells>
  <pageMargins left="0.39370078740157477" right="0.39370078740157477" top="0.39370078740157477" bottom="0.39370078740157477" header="0" footer="0"/>
  <pageSetup paperSize="9" scale="42" fitToHeight="0" pageOrder="overThenDown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Бондарчук</dc:creator>
  <cp:lastModifiedBy>Microsoft Office User</cp:lastModifiedBy>
  <cp:revision>1</cp:revision>
  <cp:lastPrinted>2021-08-11T14:11:15Z</cp:lastPrinted>
  <dcterms:created xsi:type="dcterms:W3CDTF">2021-08-10T19:45:08Z</dcterms:created>
  <dcterms:modified xsi:type="dcterms:W3CDTF">2021-08-12T08:31:37Z</dcterms:modified>
</cp:coreProperties>
</file>